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7928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USER\Downloads\"/>
    </mc:Choice>
  </mc:AlternateContent>
  <xr:revisionPtr revIDLastSave="0" documentId="13_ncr:1_{AA1141BB-A6E4-4507-A21E-7326ED837AB6}" xr6:coauthVersionLast="47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P2 Presupuesto sin firma" sheetId="1" r:id="rId1"/>
  </sheets>
  <definedNames>
    <definedName name="_xlnm.Print_Area" localSheetId="0">'P2 Presupuesto sin firma'!$A$1:$K$116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K63" i="1" l="1"/>
  <c r="K53" i="1"/>
  <c r="K27" i="1"/>
  <c r="K17" i="1"/>
  <c r="K11" i="1"/>
  <c r="K84" i="1" l="1"/>
  <c r="J63" i="1"/>
  <c r="J53" i="1"/>
  <c r="J27" i="1"/>
  <c r="J17" i="1"/>
  <c r="J11" i="1"/>
  <c r="J84" i="1" l="1"/>
  <c r="I63" i="1"/>
  <c r="I53" i="1"/>
  <c r="I27" i="1"/>
  <c r="I17" i="1"/>
  <c r="I11" i="1"/>
  <c r="I84" i="1" l="1"/>
  <c r="H63" i="1"/>
  <c r="H53" i="1"/>
  <c r="H27" i="1"/>
  <c r="H17" i="1"/>
  <c r="H11" i="1"/>
  <c r="G63" i="1"/>
  <c r="G53" i="1"/>
  <c r="G27" i="1"/>
  <c r="G17" i="1"/>
  <c r="G11" i="1"/>
  <c r="H84" i="1" l="1"/>
  <c r="G84" i="1"/>
  <c r="F53" i="1" l="1"/>
  <c r="F63" i="1"/>
  <c r="F27" i="1"/>
  <c r="F17" i="1"/>
  <c r="F11" i="1"/>
  <c r="E27" i="1"/>
  <c r="E17" i="1"/>
  <c r="E53" i="1"/>
  <c r="E63" i="1"/>
  <c r="E11" i="1"/>
  <c r="B63" i="1"/>
  <c r="B53" i="1"/>
  <c r="B37" i="1"/>
  <c r="B27" i="1"/>
  <c r="B17" i="1"/>
  <c r="B11" i="1"/>
  <c r="C27" i="1"/>
  <c r="D63" i="1"/>
  <c r="C11" i="1"/>
  <c r="C53" i="1"/>
  <c r="C63" i="1"/>
  <c r="C17" i="1"/>
  <c r="D27" i="1"/>
  <c r="D17" i="1"/>
  <c r="D11" i="1"/>
  <c r="F84" i="1" l="1"/>
  <c r="E84" i="1"/>
  <c r="B84" i="1"/>
  <c r="D84" i="1"/>
  <c r="C84" i="1"/>
</calcChain>
</file>

<file path=xl/sharedStrings.xml><?xml version="1.0" encoding="utf-8"?>
<sst xmlns="http://schemas.openxmlformats.org/spreadsheetml/2006/main" count="97" uniqueCount="97">
  <si>
    <t>MINISTERIO DE DEFENSA</t>
  </si>
  <si>
    <t xml:space="preserve">CUERPO ESPECIALIZADO EN SEGURIDAD AEROPORTUARIA Y DE LA AVIACION CIVIL </t>
  </si>
  <si>
    <t xml:space="preserve">Ejecución de Gastos y Aplicaciones financieras </t>
  </si>
  <si>
    <t>En RD$</t>
  </si>
  <si>
    <t>DETALLE</t>
  </si>
  <si>
    <t>Presupuesto Aprobado</t>
  </si>
  <si>
    <t>Presupuesto Modificado</t>
  </si>
  <si>
    <t xml:space="preserve">Gasto devengado </t>
  </si>
  <si>
    <t xml:space="preserve">Enero </t>
  </si>
  <si>
    <t>2 - GASTOS</t>
  </si>
  <si>
    <t>2.1 - REMUNERACIONES Y CONTRIBUCIONES</t>
  </si>
  <si>
    <t>2.1.1 - REMUNERACIONES</t>
  </si>
  <si>
    <t>2.1.2 - SOBRESUELDOS</t>
  </si>
  <si>
    <t>2.1.3 - DIETAS Y GASTOS DE REPRESENTACIÓN</t>
  </si>
  <si>
    <t>2.1.4 - GRATIFICACIONES Y BONIFICACIONES</t>
  </si>
  <si>
    <t>2.1.5 - CONTRIBUCIONES A LA SEGURIDAD SOCIAL</t>
  </si>
  <si>
    <t>2.2 - CONTRATACIÓN DE SERVICIOS</t>
  </si>
  <si>
    <t>2.2.1 - SERVICIOS BÁSICOS</t>
  </si>
  <si>
    <t>2.2.2 - PUBLICIDAD, IMPRESIÓN Y ENCUADERNACIÓN</t>
  </si>
  <si>
    <t>2.2.3 - VIÁTICOS</t>
  </si>
  <si>
    <t>2.2.4 - TRANSPORTE Y ALMACENAJE</t>
  </si>
  <si>
    <t>2.2.5 - ALQUILERES Y RENTAS</t>
  </si>
  <si>
    <t>2.2.6 - SEGUROS</t>
  </si>
  <si>
    <t>2.2.7 - SERVICIOS DE CONSERVACIÓN, REPARACIONES MENORES E INSTALACIONES TEMPORALES</t>
  </si>
  <si>
    <t>2.2.8 - OTROS SERVICIOS NO INCLUIDOS EN CONCEPTOS ANTERIORES</t>
  </si>
  <si>
    <t>2.2.9 - OTRAS CONTRATACIONES DE SERVICIOS</t>
  </si>
  <si>
    <t>2.3 - MATERIALES Y SUMINISTROS</t>
  </si>
  <si>
    <t>2.3.1 - ALIMENTOS Y PRODUCTOS AGROFORESTALES</t>
  </si>
  <si>
    <t>2.3.2 - TEXTILES Y VESTUARIOS</t>
  </si>
  <si>
    <t>2.3.3 - PRODUCTOS DE PAPEL, CARTÓN E IMPRESOS</t>
  </si>
  <si>
    <t>2.3.4 - PRODUCTOS FARMACÉUTICOS</t>
  </si>
  <si>
    <t>2.3.5 - PRODUCTOS DE CUERO, CAUCHO Y PLÁSTICO</t>
  </si>
  <si>
    <t>2.3.6 - PRODUCTOS DE MINERALES, METÁLICOS Y NO METÁLICOS</t>
  </si>
  <si>
    <t>2.3.7 - COMBUSTIBLES, LUBRICANTES, PRODUCTOS QUÍMICOS Y CONEXOS</t>
  </si>
  <si>
    <t>2.3.8 - GASTOS QUE SE ASIGNARÁN DURANTE EL EJERCICIO (ART. 32 Y 33 LEY 423-06)</t>
  </si>
  <si>
    <t>2.3.9 - PRODUCTOS Y ÚTILES VARIOS</t>
  </si>
  <si>
    <t>2.4 - TRANSFERENCIAS CORRIENTES</t>
  </si>
  <si>
    <t>2.4.1 - TRANSFERENCIAS CORRIENTES AL SECTOR PRIVADO</t>
  </si>
  <si>
    <t>2.4.2 - TRANSFERENCIAS CORRIENTES AL  GOBIERNO GENERAL NACIONAL</t>
  </si>
  <si>
    <t>2.4.3 - TRANSFERENCIAS CORRIENTES A GOBIERNOS GENERALES LOCALES</t>
  </si>
  <si>
    <t>2.4.4 - TRANSFERENCIAS CORRIENTES A EMPRESAS PÚBLICAS NO FINANCIERAS</t>
  </si>
  <si>
    <t>2.4.5 - TRANSFERENCIAS CORRIENTES A INSTITUCIONES PÚBLICAS FINANCIERAS</t>
  </si>
  <si>
    <t>2.4.6 - SUBVENCIONES</t>
  </si>
  <si>
    <t>2.4.7 - TRANSFERENCIAS CORRIENTES AL SECTOR EXTERNO</t>
  </si>
  <si>
    <t>2.4.9 - TRANSFERENCIAS CORRIENTES A OTRAS INSTITUCIONES PÚBLICAS</t>
  </si>
  <si>
    <t>2.5 - TRANSFERENCIAS DE CAPITAL</t>
  </si>
  <si>
    <t>2.5.1 - TRANSFERENCIAS DE CAPITAL AL SECTOR PRIVADO</t>
  </si>
  <si>
    <t>2.5.2 - TRANSFERENCIAS DE CAPITAL AL GOBIERNO GENERAL  NACIONAL</t>
  </si>
  <si>
    <t>2.5.3 - TRANSFERENCIAS DE CAPITAL A GOBIERNOS GENERALES LOCALES</t>
  </si>
  <si>
    <t>2.5.4 - TRANSFERENCIAS DE CAPITAL  A EMPRESAS PÚBLICAS NO FINANCIERAS</t>
  </si>
  <si>
    <t>2.5.6 - TRANSFERENCIAS DE CAPITAL AL SECTOR EXTERNO</t>
  </si>
  <si>
    <t>2.5.9 - TRANSFERENCIAS DE CAPITAL A OTRAS INSTITUCIONES PÚBLICAS</t>
  </si>
  <si>
    <t>2.6 - BIENES MUEBLES, INMUEBLES E INTANGIBLES</t>
  </si>
  <si>
    <t>2.6.1 - MOBILIARIO Y EQUIPO</t>
  </si>
  <si>
    <t>2.6.2 - MOBILIARIO Y EQUIPO AUDIOVISUAL, RECREATIVO Y EDUCACIONAL</t>
  </si>
  <si>
    <t>2.6.3 - EQUIPO E INSTRUMENTAL, CIENTÍFICO Y LABORATORIO</t>
  </si>
  <si>
    <t>2.6.4 - VEHÍCULOS Y EQUIPO DE TRANSPORTE, TRACCIÓN Y ELEVACIÓN</t>
  </si>
  <si>
    <t>2.6.5 - MAQUINARIA, OTROS EQUIPOS Y HERRAMIENTAS</t>
  </si>
  <si>
    <t>2.6.6 - EQUIPOS DE DEFENSA Y SEGURIDAD</t>
  </si>
  <si>
    <t>2.6.7 - ACTIVOS BIOLÓGICOS</t>
  </si>
  <si>
    <t>2.6.8 - BIENES INTANGIBLES</t>
  </si>
  <si>
    <t>2.6.9 - EDIFICIOS, ESTRUCTURAS, TIERRAS, TERRENOS Y OBJETOS DE VALOR</t>
  </si>
  <si>
    <t>2.7 - OBRAS</t>
  </si>
  <si>
    <t>2.7.1 - OBRAS EN EDIFICACIONES</t>
  </si>
  <si>
    <t>2.7.2 - INFRAESTRUCTURA</t>
  </si>
  <si>
    <t>2.7.3 - CONSTRUCCIONES EN BIENES CONCESIONADOS</t>
  </si>
  <si>
    <t>2.7.4 - GASTOS QUE SE ASIGNARÁN DURANTE EL EJERCICIO PARA INVERSIÓN (ART. 32 Y 33 LEY 423-06)</t>
  </si>
  <si>
    <t>2.8 - ADQUISICION DE ACTIVOS FINANCIEROS CON FINES DE POLÍTICA</t>
  </si>
  <si>
    <t>2.8.1 - CONCESIÓN DE PRESTAMOS</t>
  </si>
  <si>
    <t>2.8.2 - ADQUISICIÓN DE TÍTULOS VALORES REPRESENTATIVOS DE DEUDA</t>
  </si>
  <si>
    <t>2.9 - GASTOS FINANCIEROS</t>
  </si>
  <si>
    <t>2.9.1 - INTERESES DE LA DEUDA PÚBLICA INTERNA</t>
  </si>
  <si>
    <t>2.9.2 - INTERESES DE LA DEUDA PUBLICA EXTERNA</t>
  </si>
  <si>
    <t>2.9.4 - COMISIONES Y OTROS GASTOS BANCARIOS DE LA DEUDA PÚBLICA</t>
  </si>
  <si>
    <t>4 - APLICACIONES FINANCIERAS</t>
  </si>
  <si>
    <t>4.1 - INCREMENTO DE ACTIVOS FINANCIEROS</t>
  </si>
  <si>
    <t>4.1.1 - INCREMENTO DE ACTIVOS FINANCIEROS CORRIENTES</t>
  </si>
  <si>
    <t>4.1.2 - INCREMENTO DE ACTIVOS FINANCIEROS NO CORRIENTES</t>
  </si>
  <si>
    <t>4.2 - DISMINUCIÓN DE PASIVOS</t>
  </si>
  <si>
    <t>4.2.1 - DISMINUCIÓN DE PASIVOS CORRIENTES</t>
  </si>
  <si>
    <t>4.2.2 - DISMINUCIÓN DE PASIVOS NO CORRIENTES</t>
  </si>
  <si>
    <t>4.3 - DISMINUCIÓN DE FONDOS DE TERCEROS</t>
  </si>
  <si>
    <t>4.3.5 - DISMINUCIÓN DEPÓSITOS FONDOS DE TERCEROS</t>
  </si>
  <si>
    <t>Total general</t>
  </si>
  <si>
    <t>NOTAS:</t>
  </si>
  <si>
    <t>Año 2024</t>
  </si>
  <si>
    <t>Febrero</t>
  </si>
  <si>
    <t>MARZO</t>
  </si>
  <si>
    <t>ABRIL</t>
  </si>
  <si>
    <t>MAYO</t>
  </si>
  <si>
    <t>JUNIO</t>
  </si>
  <si>
    <r>
      <rPr>
        <b/>
        <sz val="15"/>
        <color theme="1"/>
        <rFont val="Calibri"/>
        <family val="2"/>
        <scheme val="minor"/>
      </rPr>
      <t>Presupuesto aprobado:</t>
    </r>
    <r>
      <rPr>
        <sz val="15"/>
        <color theme="1"/>
        <rFont val="Calibri"/>
        <family val="2"/>
        <scheme val="minor"/>
      </rPr>
      <t xml:space="preserve"> Se refiere al presupuesto aprobado en la Ley de Presupuesto General del Estado</t>
    </r>
  </si>
  <si>
    <r>
      <rPr>
        <b/>
        <sz val="15"/>
        <color theme="1"/>
        <rFont val="Calibri"/>
        <family val="2"/>
        <scheme val="minor"/>
      </rPr>
      <t>Presupuesto modificado:</t>
    </r>
    <r>
      <rPr>
        <sz val="15"/>
        <color theme="1"/>
        <rFont val="Calibri"/>
        <family val="2"/>
        <scheme val="minor"/>
      </rPr>
      <t xml:space="preserve"> Se refiere al presupuesto aprobado en caso de que el Congreso Nacional apruebe un presupuesto complementario</t>
    </r>
  </si>
  <si>
    <r>
      <rPr>
        <b/>
        <sz val="15"/>
        <color theme="1"/>
        <rFont val="Calibri"/>
        <family val="2"/>
        <scheme val="minor"/>
      </rPr>
      <t>Total devengado:</t>
    </r>
    <r>
      <rPr>
        <sz val="15"/>
        <color theme="1"/>
        <rFont val="Calibri"/>
        <family val="2"/>
        <scheme val="minor"/>
      </rPr>
      <t xml:space="preserve"> Son los recursos financieros que surgen con la obligación de pago por la recepción de conformidad de obras, bienes y servicios oportunamente contratados o, en los casos de gastos sin contraprestación, por haberse cumplido los requisitos administrativos dispuestos por el reglamento de la presente Ley.</t>
    </r>
  </si>
  <si>
    <t>JULIO</t>
  </si>
  <si>
    <t xml:space="preserve">
Fecha de Registro: Del  01 de ENERO del 2024
Fecha de imputación: Hasta el  31  de AGOSTO  del  2024</t>
  </si>
  <si>
    <t>AGOSTO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</si>
</sst>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(* #,##0.00_);_(* \(#,##0.00\);_(* &quot;-&quot;??_);_(@_)"/>
    <numFmt numFmtId="164" formatCode="_-* #,##0.00\ _€_-;\-* #,##0.00\ _€_-;_-* &quot;-&quot;??\ _€_-;_-@_-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7"/>
      <color theme="1"/>
      <name val="Calibri"/>
      <family val="2"/>
      <scheme val="minor"/>
    </font>
    <font>
      <b/>
      <sz val="25"/>
      <color rgb="FF000000"/>
      <name val="Calibri"/>
      <family val="2"/>
      <scheme val="minor"/>
    </font>
    <font>
      <sz val="21"/>
      <color theme="1"/>
      <name val="Calibri"/>
      <family val="2"/>
      <scheme val="minor"/>
    </font>
    <font>
      <sz val="15"/>
      <color theme="1"/>
      <name val="Calibri"/>
      <family val="2"/>
      <scheme val="minor"/>
    </font>
    <font>
      <b/>
      <sz val="13"/>
      <color theme="1"/>
      <name val="Calibri"/>
      <family val="2"/>
      <scheme val="minor"/>
    </font>
    <font>
      <sz val="13"/>
      <color theme="1"/>
      <name val="Calibri"/>
      <family val="2"/>
      <scheme val="minor"/>
    </font>
    <font>
      <b/>
      <sz val="15"/>
      <color theme="0"/>
      <name val="Calibri"/>
      <family val="2"/>
      <scheme val="minor"/>
    </font>
    <font>
      <b/>
      <sz val="15"/>
      <color theme="1"/>
      <name val="Calibri"/>
      <family val="2"/>
      <scheme val="minor"/>
    </font>
    <font>
      <sz val="25"/>
      <color rgb="FF000000"/>
      <name val="Calibri"/>
      <family val="2"/>
      <scheme val="minor"/>
    </font>
    <font>
      <sz val="25"/>
      <color theme="1"/>
      <name val="Calibri"/>
      <family val="2"/>
      <scheme val="minor"/>
    </font>
    <font>
      <b/>
      <sz val="22"/>
      <color theme="1"/>
      <name val="Calibri"/>
      <family val="2"/>
      <scheme val="minor"/>
    </font>
    <font>
      <sz val="22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4" tint="-0.249977111117893"/>
        <bgColor theme="4" tint="0.79998168889431442"/>
      </patternFill>
    </fill>
    <fill>
      <patternFill patternType="solid">
        <fgColor theme="4" tint="-0.249977111117893"/>
        <bgColor indexed="64"/>
      </patternFill>
    </fill>
  </fills>
  <borders count="11">
    <border>
      <left/>
      <right/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/>
      <bottom style="thin">
        <color theme="4" tint="0.39997558519241921"/>
      </bottom>
      <diagonal/>
    </border>
    <border>
      <left/>
      <right/>
      <top style="thin">
        <color theme="4" tint="0.39997558519241921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/>
      <top/>
      <bottom style="thin">
        <color theme="0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</cellStyleXfs>
  <cellXfs count="59">
    <xf numFmtId="0" fontId="0" fillId="0" borderId="0" xfId="0"/>
    <xf numFmtId="43" fontId="0" fillId="0" borderId="0" xfId="1" applyFont="1"/>
    <xf numFmtId="43" fontId="0" fillId="0" borderId="0" xfId="1" applyFont="1" applyAlignment="1"/>
    <xf numFmtId="0" fontId="2" fillId="0" borderId="0" xfId="0" applyFont="1"/>
    <xf numFmtId="164" fontId="0" fillId="0" borderId="0" xfId="0" applyNumberFormat="1"/>
    <xf numFmtId="4" fontId="0" fillId="0" borderId="0" xfId="0" applyNumberFormat="1"/>
    <xf numFmtId="0" fontId="3" fillId="0" borderId="0" xfId="0" applyFont="1"/>
    <xf numFmtId="43" fontId="3" fillId="0" borderId="0" xfId="1" applyFont="1"/>
    <xf numFmtId="0" fontId="5" fillId="0" borderId="0" xfId="0" applyFont="1"/>
    <xf numFmtId="0" fontId="4" fillId="0" borderId="0" xfId="0" applyFont="1" applyAlignment="1">
      <alignment vertical="center" wrapText="1" readingOrder="1"/>
    </xf>
    <xf numFmtId="0" fontId="6" fillId="0" borderId="0" xfId="0" applyFont="1"/>
    <xf numFmtId="43" fontId="6" fillId="0" borderId="0" xfId="1" applyFont="1"/>
    <xf numFmtId="0" fontId="6" fillId="0" borderId="0" xfId="0" applyFont="1" applyAlignment="1">
      <alignment horizontal="left"/>
    </xf>
    <xf numFmtId="0" fontId="8" fillId="0" borderId="0" xfId="0" applyFont="1"/>
    <xf numFmtId="0" fontId="7" fillId="0" borderId="0" xfId="0" applyFont="1"/>
    <xf numFmtId="0" fontId="9" fillId="3" borderId="2" xfId="0" applyFont="1" applyFill="1" applyBorder="1" applyAlignment="1">
      <alignment horizontal="center"/>
    </xf>
    <xf numFmtId="0" fontId="10" fillId="0" borderId="4" xfId="0" applyFont="1" applyBorder="1" applyAlignment="1">
      <alignment horizontal="left"/>
    </xf>
    <xf numFmtId="43" fontId="10" fillId="0" borderId="4" xfId="1" applyFont="1" applyBorder="1" applyAlignment="1">
      <alignment horizontal="right" vertical="center" wrapText="1"/>
    </xf>
    <xf numFmtId="0" fontId="10" fillId="0" borderId="0" xfId="0" applyFont="1" applyAlignment="1">
      <alignment horizontal="left" indent="1"/>
    </xf>
    <xf numFmtId="43" fontId="10" fillId="0" borderId="0" xfId="1" applyFont="1" applyAlignment="1">
      <alignment horizontal="right" vertical="center" wrapText="1"/>
    </xf>
    <xf numFmtId="2" fontId="10" fillId="0" borderId="0" xfId="1" applyNumberFormat="1" applyFont="1" applyAlignment="1">
      <alignment vertical="center" wrapText="1"/>
    </xf>
    <xf numFmtId="0" fontId="6" fillId="0" borderId="0" xfId="0" applyFont="1" applyAlignment="1">
      <alignment horizontal="left" indent="2"/>
    </xf>
    <xf numFmtId="43" fontId="6" fillId="0" borderId="0" xfId="1" applyFont="1" applyAlignment="1">
      <alignment horizontal="right" vertical="center" wrapText="1"/>
    </xf>
    <xf numFmtId="2" fontId="6" fillId="0" borderId="0" xfId="1" applyNumberFormat="1" applyFont="1" applyAlignment="1">
      <alignment horizontal="right" vertical="center" wrapText="1"/>
    </xf>
    <xf numFmtId="4" fontId="6" fillId="0" borderId="0" xfId="0" applyNumberFormat="1" applyFont="1"/>
    <xf numFmtId="2" fontId="6" fillId="0" borderId="0" xfId="1" applyNumberFormat="1" applyFont="1" applyAlignment="1">
      <alignment vertical="center" wrapText="1"/>
    </xf>
    <xf numFmtId="43" fontId="6" fillId="0" borderId="0" xfId="1" applyFont="1" applyAlignment="1">
      <alignment vertical="center" wrapText="1"/>
    </xf>
    <xf numFmtId="43" fontId="6" fillId="0" borderId="0" xfId="1" applyFont="1" applyFill="1" applyAlignment="1">
      <alignment horizontal="right" vertical="center" wrapText="1"/>
    </xf>
    <xf numFmtId="43" fontId="10" fillId="0" borderId="0" xfId="1" applyFont="1" applyAlignment="1">
      <alignment vertical="center" wrapText="1"/>
    </xf>
    <xf numFmtId="2" fontId="10" fillId="0" borderId="4" xfId="1" applyNumberFormat="1" applyFont="1" applyBorder="1" applyAlignment="1"/>
    <xf numFmtId="2" fontId="10" fillId="0" borderId="4" xfId="1" applyNumberFormat="1" applyFont="1" applyBorder="1" applyAlignment="1">
      <alignment horizontal="right"/>
    </xf>
    <xf numFmtId="0" fontId="9" fillId="0" borderId="5" xfId="0" applyFont="1" applyBorder="1" applyAlignment="1">
      <alignment vertical="center"/>
    </xf>
    <xf numFmtId="43" fontId="10" fillId="0" borderId="5" xfId="1" applyFont="1" applyFill="1" applyBorder="1"/>
    <xf numFmtId="0" fontId="6" fillId="0" borderId="0" xfId="0" applyFont="1" applyAlignment="1">
      <alignment wrapText="1"/>
    </xf>
    <xf numFmtId="0" fontId="6" fillId="0" borderId="7" xfId="0" applyFont="1" applyBorder="1" applyAlignment="1">
      <alignment horizontal="left" wrapText="1"/>
    </xf>
    <xf numFmtId="0" fontId="6" fillId="0" borderId="0" xfId="0" applyFont="1" applyAlignment="1">
      <alignment horizontal="left" wrapText="1"/>
    </xf>
    <xf numFmtId="0" fontId="10" fillId="0" borderId="0" xfId="0" applyFont="1"/>
    <xf numFmtId="2" fontId="10" fillId="0" borderId="0" xfId="1" applyNumberFormat="1" applyFont="1" applyFill="1" applyAlignment="1">
      <alignment vertical="center" wrapText="1"/>
    </xf>
    <xf numFmtId="2" fontId="6" fillId="0" borderId="0" xfId="1" applyNumberFormat="1" applyFont="1" applyFill="1" applyAlignment="1">
      <alignment horizontal="right" vertical="center" wrapText="1"/>
    </xf>
    <xf numFmtId="43" fontId="10" fillId="0" borderId="0" xfId="1" applyFont="1" applyFill="1" applyAlignment="1">
      <alignment horizontal="right" vertical="center" wrapText="1"/>
    </xf>
    <xf numFmtId="2" fontId="6" fillId="0" borderId="0" xfId="1" applyNumberFormat="1" applyFont="1" applyFill="1" applyAlignment="1">
      <alignment vertical="center" wrapText="1"/>
    </xf>
    <xf numFmtId="43" fontId="10" fillId="0" borderId="0" xfId="1" applyFont="1" applyFill="1" applyAlignment="1">
      <alignment vertical="center" wrapText="1"/>
    </xf>
    <xf numFmtId="0" fontId="6" fillId="0" borderId="6" xfId="0" applyFont="1" applyBorder="1" applyAlignment="1">
      <alignment wrapText="1"/>
    </xf>
    <xf numFmtId="0" fontId="4" fillId="0" borderId="1" xfId="0" applyFont="1" applyBorder="1" applyAlignment="1">
      <alignment horizontal="center" vertical="center" wrapText="1" readingOrder="1"/>
    </xf>
    <xf numFmtId="0" fontId="4" fillId="0" borderId="0" xfId="0" applyFont="1" applyAlignment="1">
      <alignment horizontal="center" vertical="center" wrapText="1" readingOrder="1"/>
    </xf>
    <xf numFmtId="0" fontId="14" fillId="0" borderId="0" xfId="0" applyFont="1" applyAlignment="1">
      <alignment horizontal="center" vertical="center" wrapText="1"/>
    </xf>
    <xf numFmtId="0" fontId="11" fillId="0" borderId="1" xfId="0" applyFont="1" applyBorder="1" applyAlignment="1">
      <alignment horizontal="center" vertical="top" wrapText="1" readingOrder="1"/>
    </xf>
    <xf numFmtId="0" fontId="11" fillId="0" borderId="0" xfId="0" applyFont="1" applyAlignment="1">
      <alignment horizontal="center" vertical="top" wrapText="1" readingOrder="1"/>
    </xf>
    <xf numFmtId="0" fontId="12" fillId="0" borderId="1" xfId="0" applyFont="1" applyBorder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6" fillId="0" borderId="7" xfId="0" applyFont="1" applyBorder="1" applyAlignment="1">
      <alignment horizontal="left" wrapText="1"/>
    </xf>
    <xf numFmtId="0" fontId="6" fillId="0" borderId="8" xfId="0" applyFont="1" applyBorder="1" applyAlignment="1">
      <alignment horizontal="left" wrapText="1"/>
    </xf>
    <xf numFmtId="0" fontId="9" fillId="2" borderId="2" xfId="0" applyFont="1" applyFill="1" applyBorder="1" applyAlignment="1">
      <alignment horizontal="left" vertical="center"/>
    </xf>
    <xf numFmtId="43" fontId="9" fillId="2" borderId="2" xfId="1" applyFont="1" applyFill="1" applyBorder="1" applyAlignment="1">
      <alignment horizontal="center" vertical="center" wrapText="1"/>
    </xf>
    <xf numFmtId="43" fontId="9" fillId="2" borderId="3" xfId="1" applyFont="1" applyFill="1" applyBorder="1" applyAlignment="1">
      <alignment horizontal="center" vertical="center" wrapText="1"/>
    </xf>
    <xf numFmtId="0" fontId="9" fillId="3" borderId="9" xfId="0" applyFont="1" applyFill="1" applyBorder="1" applyAlignment="1">
      <alignment horizontal="center" vertical="center"/>
    </xf>
    <xf numFmtId="0" fontId="9" fillId="3" borderId="10" xfId="0" applyFont="1" applyFill="1" applyBorder="1" applyAlignment="1">
      <alignment horizontal="center" vertical="center"/>
    </xf>
    <xf numFmtId="0" fontId="13" fillId="0" borderId="0" xfId="0" applyFont="1" applyAlignment="1">
      <alignment horizontal="center" vertical="center"/>
    </xf>
    <xf numFmtId="0" fontId="14" fillId="0" borderId="0" xfId="0" applyFont="1" applyAlignment="1">
      <alignment horizontal="center" vertical="center"/>
    </xf>
  </cellXfs>
  <cellStyles count="4">
    <cellStyle name="Millares" xfId="1" builtinId="3"/>
    <cellStyle name="Millares 2" xfId="2" xr:uid="{00000000-0005-0000-0000-000001000000}"/>
    <cellStyle name="Normal" xfId="0" builtinId="0"/>
    <cellStyle name="Normal 2" xfId="3" xr:uid="{00000000-0005-0000-0000-000003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emf"/><Relationship Id="rId4" Type="http://schemas.openxmlformats.org/officeDocument/2006/relationships/image" Target="../media/image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51954</xdr:colOff>
      <xdr:row>1</xdr:row>
      <xdr:rowOff>117078</xdr:rowOff>
    </xdr:from>
    <xdr:to>
      <xdr:col>0</xdr:col>
      <xdr:colOff>4894518</xdr:colOff>
      <xdr:row>5</xdr:row>
      <xdr:rowOff>329046</xdr:rowOff>
    </xdr:to>
    <xdr:pic>
      <xdr:nvPicPr>
        <xdr:cNvPr id="5" name="4 Imagen" descr="logo mide.png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1954" y="307578"/>
          <a:ext cx="4842564" cy="1874513"/>
        </a:xfrm>
        <a:prstGeom prst="rect">
          <a:avLst/>
        </a:prstGeom>
      </xdr:spPr>
    </xdr:pic>
    <xdr:clientData/>
  </xdr:twoCellAnchor>
  <xdr:twoCellAnchor editAs="oneCell">
    <xdr:from>
      <xdr:col>8</xdr:col>
      <xdr:colOff>1298863</xdr:colOff>
      <xdr:row>0</xdr:row>
      <xdr:rowOff>124121</xdr:rowOff>
    </xdr:from>
    <xdr:to>
      <xdr:col>10</xdr:col>
      <xdr:colOff>462013</xdr:colOff>
      <xdr:row>6</xdr:row>
      <xdr:rowOff>118613</xdr:rowOff>
    </xdr:to>
    <xdr:pic>
      <xdr:nvPicPr>
        <xdr:cNvPr id="6" name="5 Imagen" descr="Logo CESA con efecto copia.png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9327090" y="124121"/>
          <a:ext cx="2836253" cy="2263174"/>
        </a:xfrm>
        <a:prstGeom prst="rect">
          <a:avLst/>
        </a:prstGeom>
      </xdr:spPr>
    </xdr:pic>
    <xdr:clientData/>
  </xdr:twoCellAnchor>
  <xdr:twoCellAnchor editAs="oneCell">
    <xdr:from>
      <xdr:col>6</xdr:col>
      <xdr:colOff>925679</xdr:colOff>
      <xdr:row>92</xdr:row>
      <xdr:rowOff>119061</xdr:rowOff>
    </xdr:from>
    <xdr:to>
      <xdr:col>9</xdr:col>
      <xdr:colOff>1465035</xdr:colOff>
      <xdr:row>109</xdr:row>
      <xdr:rowOff>180974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74C98E74-A675-4826-A5A4-07142479003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990" t="1493" r="13861" b="-1493"/>
        <a:stretch/>
      </xdr:blipFill>
      <xdr:spPr bwMode="auto">
        <a:xfrm>
          <a:off x="16070429" y="23502936"/>
          <a:ext cx="5837071" cy="44434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1357312</xdr:colOff>
      <xdr:row>93</xdr:row>
      <xdr:rowOff>231104</xdr:rowOff>
    </xdr:from>
    <xdr:to>
      <xdr:col>4</xdr:col>
      <xdr:colOff>1610179</xdr:colOff>
      <xdr:row>111</xdr:row>
      <xdr:rowOff>147638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853489DE-E90D-4776-A1F5-89A86B8FD7C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84" r="2089"/>
        <a:stretch/>
      </xdr:blipFill>
      <xdr:spPr bwMode="auto">
        <a:xfrm>
          <a:off x="9120187" y="23853104"/>
          <a:ext cx="6310313" cy="44409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92</xdr:row>
      <xdr:rowOff>142876</xdr:rowOff>
    </xdr:from>
    <xdr:to>
      <xdr:col>1</xdr:col>
      <xdr:colOff>1071562</xdr:colOff>
      <xdr:row>107</xdr:row>
      <xdr:rowOff>252413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C4CAD592-AD15-4B2C-A543-EC19773741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644"/>
        <a:stretch/>
      </xdr:blipFill>
      <xdr:spPr bwMode="auto">
        <a:xfrm>
          <a:off x="0" y="23526751"/>
          <a:ext cx="8834437" cy="39671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L109"/>
  <sheetViews>
    <sheetView showGridLines="0" tabSelected="1" view="pageBreakPreview" topLeftCell="A87" zoomScale="42" zoomScaleNormal="70" zoomScaleSheetLayoutView="42" workbookViewId="0">
      <selection activeCell="D8" sqref="D8:K8"/>
    </sheetView>
  </sheetViews>
  <sheetFormatPr baseColWidth="10" defaultColWidth="11.44140625" defaultRowHeight="14.4" x14ac:dyDescent="0.3"/>
  <cols>
    <col min="1" max="1" width="116.44140625" customWidth="1"/>
    <col min="2" max="2" width="32.88671875" customWidth="1"/>
    <col min="3" max="3" width="31.33203125" style="1" customWidth="1"/>
    <col min="4" max="4" width="27.109375" customWidth="1"/>
    <col min="5" max="5" width="24.77734375" customWidth="1"/>
    <col min="6" max="6" width="27.88671875" customWidth="1"/>
    <col min="7" max="7" width="26.88671875" customWidth="1"/>
    <col min="8" max="8" width="26.77734375" customWidth="1"/>
    <col min="9" max="9" width="26" customWidth="1"/>
    <col min="10" max="10" width="28.44140625" customWidth="1"/>
    <col min="11" max="11" width="29.77734375" customWidth="1"/>
  </cols>
  <sheetData>
    <row r="2" spans="1:12" ht="32.4" x14ac:dyDescent="0.3">
      <c r="A2" s="43" t="s">
        <v>0</v>
      </c>
      <c r="B2" s="44"/>
      <c r="C2" s="44"/>
      <c r="D2" s="44"/>
      <c r="E2" s="44"/>
      <c r="F2" s="44"/>
      <c r="G2" s="44"/>
      <c r="H2" s="44"/>
      <c r="I2" s="44"/>
      <c r="J2" s="44"/>
      <c r="K2" s="44"/>
      <c r="L2" s="9"/>
    </row>
    <row r="3" spans="1:12" ht="32.25" customHeight="1" x14ac:dyDescent="0.3">
      <c r="A3" s="46" t="s">
        <v>1</v>
      </c>
      <c r="B3" s="47"/>
      <c r="C3" s="47"/>
      <c r="D3" s="47"/>
      <c r="E3" s="47"/>
      <c r="F3" s="47"/>
      <c r="G3" s="47"/>
      <c r="H3" s="47"/>
      <c r="I3" s="47"/>
      <c r="J3" s="47"/>
      <c r="K3" s="47"/>
    </row>
    <row r="4" spans="1:12" ht="32.4" x14ac:dyDescent="0.3">
      <c r="A4" s="48" t="s">
        <v>85</v>
      </c>
      <c r="B4" s="49"/>
      <c r="C4" s="49"/>
      <c r="D4" s="49"/>
      <c r="E4" s="49"/>
      <c r="F4" s="49"/>
      <c r="G4" s="49"/>
      <c r="H4" s="49"/>
      <c r="I4" s="49"/>
      <c r="J4" s="49"/>
      <c r="K4" s="49"/>
    </row>
    <row r="5" spans="1:12" ht="32.4" x14ac:dyDescent="0.3">
      <c r="A5" s="46" t="s">
        <v>2</v>
      </c>
      <c r="B5" s="47"/>
      <c r="C5" s="47"/>
      <c r="D5" s="47"/>
      <c r="E5" s="47"/>
      <c r="F5" s="47"/>
      <c r="G5" s="47"/>
      <c r="H5" s="47"/>
      <c r="I5" s="47"/>
      <c r="J5" s="47"/>
      <c r="K5" s="47"/>
    </row>
    <row r="6" spans="1:12" ht="32.4" x14ac:dyDescent="0.3">
      <c r="A6" s="46" t="s">
        <v>3</v>
      </c>
      <c r="B6" s="47"/>
      <c r="C6" s="47"/>
      <c r="D6" s="47"/>
      <c r="E6" s="47"/>
      <c r="F6" s="47"/>
      <c r="G6" s="47"/>
      <c r="H6" s="47"/>
      <c r="I6" s="47"/>
      <c r="J6" s="47"/>
      <c r="K6" s="47"/>
    </row>
    <row r="8" spans="1:12" s="13" customFormat="1" ht="25.5" customHeight="1" x14ac:dyDescent="0.35">
      <c r="A8" s="52" t="s">
        <v>4</v>
      </c>
      <c r="B8" s="53" t="s">
        <v>5</v>
      </c>
      <c r="C8" s="53" t="s">
        <v>6</v>
      </c>
      <c r="D8" s="55" t="s">
        <v>7</v>
      </c>
      <c r="E8" s="56"/>
      <c r="F8" s="56"/>
      <c r="G8" s="56"/>
      <c r="H8" s="56"/>
      <c r="I8" s="56"/>
      <c r="J8" s="56"/>
      <c r="K8" s="56"/>
    </row>
    <row r="9" spans="1:12" s="13" customFormat="1" ht="19.8" x14ac:dyDescent="0.4">
      <c r="A9" s="52"/>
      <c r="B9" s="54"/>
      <c r="C9" s="54"/>
      <c r="D9" s="15" t="s">
        <v>8</v>
      </c>
      <c r="E9" s="15" t="s">
        <v>86</v>
      </c>
      <c r="F9" s="15" t="s">
        <v>87</v>
      </c>
      <c r="G9" s="15" t="s">
        <v>88</v>
      </c>
      <c r="H9" s="15" t="s">
        <v>89</v>
      </c>
      <c r="I9" s="15" t="s">
        <v>90</v>
      </c>
      <c r="J9" s="15" t="s">
        <v>94</v>
      </c>
      <c r="K9" s="15" t="s">
        <v>96</v>
      </c>
    </row>
    <row r="10" spans="1:12" s="13" customFormat="1" ht="19.8" x14ac:dyDescent="0.4">
      <c r="A10" s="16" t="s">
        <v>9</v>
      </c>
      <c r="B10" s="17"/>
      <c r="C10" s="17"/>
      <c r="D10" s="17"/>
      <c r="E10" s="17"/>
      <c r="F10" s="17"/>
      <c r="G10" s="17"/>
      <c r="H10" s="17"/>
      <c r="I10" s="17"/>
      <c r="J10" s="17"/>
      <c r="K10" s="17"/>
    </row>
    <row r="11" spans="1:12" s="14" customFormat="1" ht="19.8" x14ac:dyDescent="0.4">
      <c r="A11" s="18" t="s">
        <v>10</v>
      </c>
      <c r="B11" s="19">
        <f>+B12+B13+B14++B16</f>
        <v>980952922</v>
      </c>
      <c r="C11" s="19">
        <f>+C12+C13+C14+C15+C16</f>
        <v>39633274</v>
      </c>
      <c r="D11" s="19">
        <f t="shared" ref="D11:E11" si="0">+D12+D13+D14+D15+D16</f>
        <v>73922907.75</v>
      </c>
      <c r="E11" s="19">
        <f t="shared" si="0"/>
        <v>76191048.849999994</v>
      </c>
      <c r="F11" s="19">
        <f t="shared" ref="F11:G11" si="1">+F12+F13+F14+F15+F16</f>
        <v>84284283.310000002</v>
      </c>
      <c r="G11" s="19">
        <f t="shared" si="1"/>
        <v>78241825.5</v>
      </c>
      <c r="H11" s="19">
        <f t="shared" ref="H11:I11" si="2">+H12+H13+H14+H15+H16</f>
        <v>78107765.090000004</v>
      </c>
      <c r="I11" s="19">
        <f t="shared" si="2"/>
        <v>78071514.969999999</v>
      </c>
      <c r="J11" s="19">
        <f t="shared" ref="J11:K11" si="3">+J12+J13+J14+J15+J16</f>
        <v>77380978.890000001</v>
      </c>
      <c r="K11" s="19">
        <f t="shared" si="3"/>
        <v>77015515.900000006</v>
      </c>
    </row>
    <row r="12" spans="1:12" s="13" customFormat="1" ht="19.8" x14ac:dyDescent="0.4">
      <c r="A12" s="21" t="s">
        <v>11</v>
      </c>
      <c r="B12" s="22">
        <v>883855052</v>
      </c>
      <c r="C12" s="22">
        <v>36816000</v>
      </c>
      <c r="D12" s="24">
        <v>69277671</v>
      </c>
      <c r="E12" s="24">
        <v>69011571</v>
      </c>
      <c r="F12" s="24">
        <v>76902471</v>
      </c>
      <c r="G12" s="24">
        <v>71114971</v>
      </c>
      <c r="H12" s="24">
        <v>71026421</v>
      </c>
      <c r="I12" s="24">
        <v>70988621</v>
      </c>
      <c r="J12" s="24">
        <v>70772221</v>
      </c>
      <c r="K12" s="24">
        <v>70441571</v>
      </c>
    </row>
    <row r="13" spans="1:12" s="13" customFormat="1" ht="19.8" x14ac:dyDescent="0.4">
      <c r="A13" s="21" t="s">
        <v>12</v>
      </c>
      <c r="B13" s="22">
        <v>48905446</v>
      </c>
      <c r="C13" s="23">
        <v>0</v>
      </c>
      <c r="D13" s="24">
        <v>4645236.75</v>
      </c>
      <c r="E13" s="24">
        <v>4621229.25</v>
      </c>
      <c r="F13" s="24">
        <v>4583369.25</v>
      </c>
      <c r="G13" s="24">
        <v>4558488</v>
      </c>
      <c r="H13" s="24">
        <v>4542311.75</v>
      </c>
      <c r="I13" s="24">
        <v>4526063</v>
      </c>
      <c r="J13" s="24">
        <v>4508793</v>
      </c>
      <c r="K13" s="24">
        <v>4495090.5</v>
      </c>
    </row>
    <row r="14" spans="1:12" s="13" customFormat="1" ht="19.8" x14ac:dyDescent="0.4">
      <c r="A14" s="21" t="s">
        <v>13</v>
      </c>
      <c r="B14" s="25">
        <v>0</v>
      </c>
      <c r="C14" s="23">
        <v>0</v>
      </c>
      <c r="D14" s="23">
        <v>0</v>
      </c>
      <c r="E14" s="23">
        <v>0</v>
      </c>
      <c r="F14" s="23">
        <v>0</v>
      </c>
      <c r="G14" s="23">
        <v>0</v>
      </c>
      <c r="H14" s="23">
        <v>0</v>
      </c>
      <c r="I14" s="23">
        <v>0</v>
      </c>
      <c r="J14" s="23">
        <v>0</v>
      </c>
      <c r="K14" s="23">
        <v>0</v>
      </c>
    </row>
    <row r="15" spans="1:12" s="13" customFormat="1" ht="19.8" x14ac:dyDescent="0.4">
      <c r="A15" s="21" t="s">
        <v>14</v>
      </c>
      <c r="B15" s="25">
        <v>0</v>
      </c>
      <c r="C15" s="23">
        <v>0</v>
      </c>
      <c r="D15" s="23">
        <v>0</v>
      </c>
      <c r="E15" s="23">
        <v>0</v>
      </c>
      <c r="F15" s="23">
        <v>0</v>
      </c>
      <c r="G15" s="23">
        <v>0</v>
      </c>
      <c r="H15" s="23">
        <v>0</v>
      </c>
      <c r="I15" s="23">
        <v>0</v>
      </c>
      <c r="J15" s="23">
        <v>0</v>
      </c>
      <c r="K15" s="23">
        <v>0</v>
      </c>
    </row>
    <row r="16" spans="1:12" s="13" customFormat="1" ht="19.8" x14ac:dyDescent="0.4">
      <c r="A16" s="21" t="s">
        <v>15</v>
      </c>
      <c r="B16" s="22">
        <v>48192424</v>
      </c>
      <c r="C16" s="22">
        <v>2817274</v>
      </c>
      <c r="D16" s="25">
        <v>0</v>
      </c>
      <c r="E16" s="26">
        <v>2558248.6</v>
      </c>
      <c r="F16" s="26">
        <v>2798443.06</v>
      </c>
      <c r="G16" s="26">
        <v>2568366.5</v>
      </c>
      <c r="H16" s="26">
        <v>2539032.34</v>
      </c>
      <c r="I16" s="22">
        <v>2556830.9700000002</v>
      </c>
      <c r="J16" s="22">
        <v>2099964.89</v>
      </c>
      <c r="K16" s="22">
        <v>2078854.4</v>
      </c>
    </row>
    <row r="17" spans="1:11" s="14" customFormat="1" ht="19.8" x14ac:dyDescent="0.4">
      <c r="A17" s="18" t="s">
        <v>16</v>
      </c>
      <c r="B17" s="19">
        <f>+B18+B19+B20+B21+B22+B23+B24+B25+B26</f>
        <v>201655960</v>
      </c>
      <c r="C17" s="39">
        <f>+C18+C19+C20+C21+C22+C23+C24+C25+C26</f>
        <v>-108430000</v>
      </c>
      <c r="D17" s="19">
        <f t="shared" ref="D17" si="4">+D18+D19+D20+D21+D22+D23+D24+D25+D26</f>
        <v>5286473.24</v>
      </c>
      <c r="E17" s="19">
        <f t="shared" ref="E17:K17" si="5">+E18+E19+E20+E21+E22+E23+E24+E25+E26</f>
        <v>4306855.3599999994</v>
      </c>
      <c r="F17" s="19">
        <f t="shared" si="5"/>
        <v>7300314.4699999997</v>
      </c>
      <c r="G17" s="19">
        <f t="shared" si="5"/>
        <v>3379513.9800000004</v>
      </c>
      <c r="H17" s="19">
        <f t="shared" si="5"/>
        <v>5221650.7300000004</v>
      </c>
      <c r="I17" s="19">
        <f t="shared" si="5"/>
        <v>2350725.5300000003</v>
      </c>
      <c r="J17" s="19">
        <f t="shared" si="5"/>
        <v>7268652.3099999987</v>
      </c>
      <c r="K17" s="19">
        <f t="shared" si="5"/>
        <v>3083397.24</v>
      </c>
    </row>
    <row r="18" spans="1:11" s="13" customFormat="1" ht="19.8" x14ac:dyDescent="0.4">
      <c r="A18" s="21" t="s">
        <v>17</v>
      </c>
      <c r="B18" s="22">
        <v>181155960</v>
      </c>
      <c r="C18" s="27">
        <v>-155700000</v>
      </c>
      <c r="D18" s="22">
        <v>2581344.54</v>
      </c>
      <c r="E18" s="22">
        <v>1540363.72</v>
      </c>
      <c r="F18" s="22">
        <v>1991746.47</v>
      </c>
      <c r="G18" s="22">
        <v>1977936.3</v>
      </c>
      <c r="H18" s="22">
        <v>2025113.4</v>
      </c>
      <c r="I18" s="22">
        <v>577103.68000000005</v>
      </c>
      <c r="J18" s="22">
        <v>578854.75</v>
      </c>
      <c r="K18" s="22">
        <v>1066510.3600000001</v>
      </c>
    </row>
    <row r="19" spans="1:11" s="13" customFormat="1" ht="19.8" x14ac:dyDescent="0.4">
      <c r="A19" s="21" t="s">
        <v>18</v>
      </c>
      <c r="B19" s="22">
        <v>0</v>
      </c>
      <c r="C19" s="27">
        <v>5000000</v>
      </c>
      <c r="D19" s="22">
        <v>2442202.54</v>
      </c>
      <c r="E19" s="22">
        <v>107793</v>
      </c>
      <c r="F19" s="22">
        <v>1652000</v>
      </c>
      <c r="G19" s="22">
        <v>217391.4</v>
      </c>
      <c r="H19" s="25">
        <v>0</v>
      </c>
      <c r="I19" s="26">
        <v>31270</v>
      </c>
      <c r="J19" s="22">
        <v>1688652.9</v>
      </c>
      <c r="K19" s="22">
        <v>289523.62</v>
      </c>
    </row>
    <row r="20" spans="1:11" s="13" customFormat="1" ht="19.8" x14ac:dyDescent="0.4">
      <c r="A20" s="21" t="s">
        <v>19</v>
      </c>
      <c r="B20" s="22">
        <v>9000000</v>
      </c>
      <c r="C20" s="40">
        <v>0</v>
      </c>
      <c r="D20" s="22">
        <v>144400</v>
      </c>
      <c r="E20" s="22">
        <v>637050</v>
      </c>
      <c r="F20" s="22">
        <v>424000</v>
      </c>
      <c r="G20" s="22">
        <v>330800</v>
      </c>
      <c r="H20" s="22">
        <v>505250</v>
      </c>
      <c r="I20" s="22">
        <v>342250</v>
      </c>
      <c r="J20" s="22">
        <v>758900</v>
      </c>
      <c r="K20" s="22">
        <v>625100</v>
      </c>
    </row>
    <row r="21" spans="1:11" s="13" customFormat="1" ht="19.8" x14ac:dyDescent="0.4">
      <c r="A21" s="21" t="s">
        <v>20</v>
      </c>
      <c r="B21" s="22">
        <v>1500000</v>
      </c>
      <c r="C21" s="27">
        <v>4000000</v>
      </c>
      <c r="D21" s="25">
        <v>0</v>
      </c>
      <c r="E21" s="25">
        <v>0</v>
      </c>
      <c r="F21" s="22">
        <v>521989.44</v>
      </c>
      <c r="G21" s="25">
        <v>0</v>
      </c>
      <c r="H21" s="26">
        <v>1100000</v>
      </c>
      <c r="I21" s="25">
        <v>0</v>
      </c>
      <c r="J21" s="22">
        <v>2561731.02</v>
      </c>
      <c r="K21" s="22">
        <v>69660.600000000006</v>
      </c>
    </row>
    <row r="22" spans="1:11" s="13" customFormat="1" ht="19.8" x14ac:dyDescent="0.4">
      <c r="A22" s="21" t="s">
        <v>21</v>
      </c>
      <c r="B22" s="22">
        <v>10000000</v>
      </c>
      <c r="C22" s="27">
        <v>4250000</v>
      </c>
      <c r="D22" s="25">
        <v>0</v>
      </c>
      <c r="E22" s="26">
        <v>722430</v>
      </c>
      <c r="F22" s="26">
        <v>2415105.62</v>
      </c>
      <c r="G22" s="26">
        <v>305030</v>
      </c>
      <c r="H22" s="26">
        <v>765558</v>
      </c>
      <c r="I22" s="22">
        <v>70130</v>
      </c>
      <c r="J22" s="22">
        <v>305030</v>
      </c>
      <c r="K22" s="22">
        <v>305030</v>
      </c>
    </row>
    <row r="23" spans="1:11" s="13" customFormat="1" ht="19.8" x14ac:dyDescent="0.4">
      <c r="A23" s="21" t="s">
        <v>22</v>
      </c>
      <c r="B23" s="25">
        <v>0</v>
      </c>
      <c r="C23" s="27">
        <v>5000000</v>
      </c>
      <c r="D23" s="23">
        <v>0</v>
      </c>
      <c r="E23" s="23">
        <v>0</v>
      </c>
      <c r="F23" s="26">
        <v>26955</v>
      </c>
      <c r="G23" s="25">
        <v>0</v>
      </c>
      <c r="H23" s="26">
        <v>600000</v>
      </c>
      <c r="I23" s="25">
        <v>0</v>
      </c>
      <c r="J23" s="22">
        <v>210593.64</v>
      </c>
      <c r="K23" s="22">
        <v>9965</v>
      </c>
    </row>
    <row r="24" spans="1:11" s="13" customFormat="1" ht="19.8" x14ac:dyDescent="0.4">
      <c r="A24" s="21" t="s">
        <v>23</v>
      </c>
      <c r="B24" s="25">
        <v>0</v>
      </c>
      <c r="C24" s="27">
        <v>14700000</v>
      </c>
      <c r="D24" s="25">
        <v>0</v>
      </c>
      <c r="E24" s="26">
        <v>549152.77</v>
      </c>
      <c r="F24" s="26">
        <v>150591.6</v>
      </c>
      <c r="G24" s="26">
        <v>429830.12</v>
      </c>
      <c r="H24" s="26">
        <v>132396</v>
      </c>
      <c r="I24" s="26">
        <v>1329971.8500000001</v>
      </c>
      <c r="J24" s="22">
        <v>565810.48</v>
      </c>
      <c r="K24" s="22">
        <v>416245</v>
      </c>
    </row>
    <row r="25" spans="1:11" s="13" customFormat="1" ht="19.8" x14ac:dyDescent="0.4">
      <c r="A25" s="21" t="s">
        <v>24</v>
      </c>
      <c r="B25" s="25">
        <v>0</v>
      </c>
      <c r="C25" s="27">
        <v>6620000</v>
      </c>
      <c r="D25" s="22">
        <v>118526.16</v>
      </c>
      <c r="E25" s="22">
        <v>114281.87</v>
      </c>
      <c r="F25" s="22">
        <v>117926.34</v>
      </c>
      <c r="G25" s="22">
        <v>118526.16</v>
      </c>
      <c r="H25" s="22">
        <v>93333.33</v>
      </c>
      <c r="I25" s="25">
        <v>0</v>
      </c>
      <c r="J25" s="22">
        <v>599079.52</v>
      </c>
      <c r="K25" s="22">
        <v>301362.65999999997</v>
      </c>
    </row>
    <row r="26" spans="1:11" s="13" customFormat="1" ht="19.8" x14ac:dyDescent="0.4">
      <c r="A26" s="21" t="s">
        <v>25</v>
      </c>
      <c r="B26" s="25">
        <v>0</v>
      </c>
      <c r="C26" s="27">
        <v>7700000</v>
      </c>
      <c r="D26" s="23">
        <v>0</v>
      </c>
      <c r="E26" s="22">
        <v>635784</v>
      </c>
      <c r="F26" s="23">
        <v>0</v>
      </c>
      <c r="G26" s="23">
        <v>0</v>
      </c>
      <c r="H26" s="23">
        <v>0</v>
      </c>
      <c r="I26" s="23">
        <v>0</v>
      </c>
      <c r="J26" s="23">
        <v>0</v>
      </c>
      <c r="K26" s="23">
        <v>0</v>
      </c>
    </row>
    <row r="27" spans="1:11" s="14" customFormat="1" ht="19.8" x14ac:dyDescent="0.4">
      <c r="A27" s="18" t="s">
        <v>26</v>
      </c>
      <c r="B27" s="19">
        <f>+B28+B29+B30+B31+B32+B33+B34+B35+B36</f>
        <v>255772681</v>
      </c>
      <c r="C27" s="39">
        <f>+C29+C28+C30+C31+C32+C33+C34+C35+C36</f>
        <v>4958812</v>
      </c>
      <c r="D27" s="19">
        <f t="shared" ref="D27" si="6">+D29+D28+D30+D31+D32+D33+D34+D35+D36</f>
        <v>17957421.309999999</v>
      </c>
      <c r="E27" s="19">
        <f t="shared" ref="E27:K27" si="7">+E29+E28+E30+E31+E32+E33+E34+E35+E36</f>
        <v>12397718.469999999</v>
      </c>
      <c r="F27" s="19">
        <f t="shared" si="7"/>
        <v>13532475.430000002</v>
      </c>
      <c r="G27" s="19">
        <f t="shared" si="7"/>
        <v>25522052.170000002</v>
      </c>
      <c r="H27" s="19">
        <f t="shared" si="7"/>
        <v>21165425.16</v>
      </c>
      <c r="I27" s="19">
        <f t="shared" si="7"/>
        <v>12035755.870000001</v>
      </c>
      <c r="J27" s="19">
        <f t="shared" si="7"/>
        <v>11799037.34</v>
      </c>
      <c r="K27" s="19">
        <f t="shared" si="7"/>
        <v>19291955.380000003</v>
      </c>
    </row>
    <row r="28" spans="1:11" s="13" customFormat="1" ht="19.8" x14ac:dyDescent="0.4">
      <c r="A28" s="21" t="s">
        <v>27</v>
      </c>
      <c r="B28" s="22">
        <v>11102167</v>
      </c>
      <c r="C28" s="27">
        <v>72594559</v>
      </c>
      <c r="D28" s="22">
        <v>6482760</v>
      </c>
      <c r="E28" s="22">
        <v>6008800</v>
      </c>
      <c r="F28" s="22">
        <v>6584902.7199999997</v>
      </c>
      <c r="G28" s="22">
        <v>6320437.04</v>
      </c>
      <c r="H28" s="22">
        <v>6327720</v>
      </c>
      <c r="I28" s="22">
        <v>6245876.3600000003</v>
      </c>
      <c r="J28" s="22">
        <v>6386790</v>
      </c>
      <c r="K28" s="22">
        <v>6523372.04</v>
      </c>
    </row>
    <row r="29" spans="1:11" s="13" customFormat="1" ht="19.8" x14ac:dyDescent="0.4">
      <c r="A29" s="21" t="s">
        <v>28</v>
      </c>
      <c r="B29" s="25">
        <v>0</v>
      </c>
      <c r="C29" s="27">
        <v>42230000</v>
      </c>
      <c r="D29" s="22">
        <v>6796436.5599999996</v>
      </c>
      <c r="E29" s="22">
        <v>1761061.5</v>
      </c>
      <c r="F29" s="22">
        <v>61950</v>
      </c>
      <c r="G29" s="22">
        <v>10495569</v>
      </c>
      <c r="H29" s="22">
        <v>7037402</v>
      </c>
      <c r="I29" s="25">
        <v>0</v>
      </c>
      <c r="J29" s="22">
        <v>213816</v>
      </c>
      <c r="K29" s="22">
        <v>5881672.8300000001</v>
      </c>
    </row>
    <row r="30" spans="1:11" s="13" customFormat="1" ht="19.8" x14ac:dyDescent="0.4">
      <c r="A30" s="21" t="s">
        <v>29</v>
      </c>
      <c r="B30" s="25">
        <v>0</v>
      </c>
      <c r="C30" s="27">
        <v>12337167</v>
      </c>
      <c r="D30" s="23">
        <v>0</v>
      </c>
      <c r="E30" s="23">
        <v>0</v>
      </c>
      <c r="F30" s="22">
        <v>734423.74</v>
      </c>
      <c r="G30" s="25">
        <v>0</v>
      </c>
      <c r="H30" s="25">
        <v>0</v>
      </c>
      <c r="I30" s="25">
        <v>0</v>
      </c>
      <c r="J30" s="22">
        <v>42716</v>
      </c>
      <c r="K30" s="25">
        <v>0</v>
      </c>
    </row>
    <row r="31" spans="1:11" s="13" customFormat="1" ht="19.8" x14ac:dyDescent="0.4">
      <c r="A31" s="21" t="s">
        <v>30</v>
      </c>
      <c r="B31" s="25">
        <v>0</v>
      </c>
      <c r="C31" s="27">
        <v>8000000</v>
      </c>
      <c r="D31" s="25">
        <v>0</v>
      </c>
      <c r="E31" s="26">
        <v>182225</v>
      </c>
      <c r="F31" s="22">
        <v>1071203</v>
      </c>
      <c r="G31" s="25">
        <v>0</v>
      </c>
      <c r="H31" s="26">
        <v>542394</v>
      </c>
      <c r="I31" s="25">
        <v>0</v>
      </c>
      <c r="J31" s="22">
        <v>625650</v>
      </c>
      <c r="K31" s="25">
        <v>0</v>
      </c>
    </row>
    <row r="32" spans="1:11" s="13" customFormat="1" ht="19.8" x14ac:dyDescent="0.4">
      <c r="A32" s="21" t="s">
        <v>31</v>
      </c>
      <c r="B32" s="25">
        <v>0</v>
      </c>
      <c r="C32" s="27">
        <v>6250000</v>
      </c>
      <c r="D32" s="25">
        <v>0</v>
      </c>
      <c r="E32" s="25">
        <v>203.55</v>
      </c>
      <c r="F32" s="22">
        <v>5015</v>
      </c>
      <c r="G32" s="22">
        <v>98294</v>
      </c>
      <c r="H32" s="22">
        <v>1440893.54</v>
      </c>
      <c r="I32" s="25">
        <v>0</v>
      </c>
      <c r="J32" s="22">
        <v>36875</v>
      </c>
      <c r="K32" s="22">
        <v>117781.75</v>
      </c>
    </row>
    <row r="33" spans="1:11" s="13" customFormat="1" ht="19.8" x14ac:dyDescent="0.4">
      <c r="A33" s="21" t="s">
        <v>32</v>
      </c>
      <c r="B33" s="25">
        <v>0</v>
      </c>
      <c r="C33" s="27">
        <v>7430000</v>
      </c>
      <c r="D33" s="25">
        <v>0</v>
      </c>
      <c r="E33" s="26">
        <v>29113.55</v>
      </c>
      <c r="F33" s="22">
        <v>154299.75</v>
      </c>
      <c r="G33" s="22">
        <v>234820</v>
      </c>
      <c r="H33" s="22">
        <v>46080.480000000003</v>
      </c>
      <c r="I33" s="22">
        <v>13924</v>
      </c>
      <c r="J33" s="22"/>
      <c r="K33" s="22">
        <v>47189.97</v>
      </c>
    </row>
    <row r="34" spans="1:11" s="13" customFormat="1" ht="19.8" x14ac:dyDescent="0.4">
      <c r="A34" s="21" t="s">
        <v>33</v>
      </c>
      <c r="B34" s="22">
        <v>18225382</v>
      </c>
      <c r="C34" s="27">
        <v>53304218</v>
      </c>
      <c r="D34" s="22">
        <v>3287417.75</v>
      </c>
      <c r="E34" s="22">
        <v>3663392.27</v>
      </c>
      <c r="F34" s="22">
        <v>2573315.7999999998</v>
      </c>
      <c r="G34" s="22">
        <v>6473676.0300000003</v>
      </c>
      <c r="H34" s="22">
        <v>2983556.69</v>
      </c>
      <c r="I34" s="22">
        <v>4357890.51</v>
      </c>
      <c r="J34" s="22">
        <v>3151244.54</v>
      </c>
      <c r="K34" s="22">
        <v>5711604.0300000003</v>
      </c>
    </row>
    <row r="35" spans="1:11" s="13" customFormat="1" ht="19.8" x14ac:dyDescent="0.4">
      <c r="A35" s="21" t="s">
        <v>34</v>
      </c>
      <c r="B35" s="25">
        <v>0</v>
      </c>
      <c r="C35" s="38">
        <v>0</v>
      </c>
      <c r="D35" s="25">
        <v>0</v>
      </c>
      <c r="E35" s="25">
        <v>0</v>
      </c>
      <c r="F35" s="25">
        <v>0</v>
      </c>
      <c r="G35" s="25">
        <v>0</v>
      </c>
      <c r="H35" s="25">
        <v>0</v>
      </c>
      <c r="I35" s="25">
        <v>0</v>
      </c>
      <c r="J35" s="25">
        <v>0</v>
      </c>
      <c r="K35" s="25">
        <v>0</v>
      </c>
    </row>
    <row r="36" spans="1:11" s="13" customFormat="1" ht="19.8" x14ac:dyDescent="0.4">
      <c r="A36" s="21" t="s">
        <v>35</v>
      </c>
      <c r="B36" s="22">
        <v>226445132</v>
      </c>
      <c r="C36" s="27">
        <v>-197187132</v>
      </c>
      <c r="D36" s="26">
        <v>1390807</v>
      </c>
      <c r="E36" s="26">
        <v>752922.6</v>
      </c>
      <c r="F36" s="22">
        <v>2347365.42</v>
      </c>
      <c r="G36" s="22">
        <v>1899256.1</v>
      </c>
      <c r="H36" s="22">
        <v>2787378.45</v>
      </c>
      <c r="I36" s="22">
        <v>1418065</v>
      </c>
      <c r="J36" s="22">
        <v>1341945.8</v>
      </c>
      <c r="K36" s="22">
        <v>1010334.76</v>
      </c>
    </row>
    <row r="37" spans="1:11" s="13" customFormat="1" ht="19.8" x14ac:dyDescent="0.4">
      <c r="A37" s="18" t="s">
        <v>36</v>
      </c>
      <c r="B37" s="20">
        <f>+B38+B39+B40+B41+B42+B43+B44+B45</f>
        <v>0</v>
      </c>
      <c r="C37" s="37">
        <v>0</v>
      </c>
      <c r="D37" s="20">
        <v>0</v>
      </c>
      <c r="E37" s="20">
        <v>0</v>
      </c>
      <c r="F37" s="20">
        <v>0</v>
      </c>
      <c r="G37" s="20">
        <v>0</v>
      </c>
      <c r="H37" s="20">
        <v>0</v>
      </c>
      <c r="I37" s="20">
        <v>0</v>
      </c>
      <c r="J37" s="20">
        <v>0</v>
      </c>
      <c r="K37" s="20">
        <v>0</v>
      </c>
    </row>
    <row r="38" spans="1:11" s="13" customFormat="1" ht="19.8" x14ac:dyDescent="0.4">
      <c r="A38" s="21" t="s">
        <v>37</v>
      </c>
      <c r="B38" s="25">
        <v>0</v>
      </c>
      <c r="C38" s="40">
        <v>0</v>
      </c>
      <c r="D38" s="25">
        <v>0</v>
      </c>
      <c r="E38" s="25">
        <v>0</v>
      </c>
      <c r="F38" s="25">
        <v>0</v>
      </c>
      <c r="G38" s="25">
        <v>0</v>
      </c>
      <c r="H38" s="25">
        <v>0</v>
      </c>
      <c r="I38" s="25">
        <v>0</v>
      </c>
      <c r="J38" s="25">
        <v>0</v>
      </c>
      <c r="K38" s="25">
        <v>0</v>
      </c>
    </row>
    <row r="39" spans="1:11" s="13" customFormat="1" ht="19.8" x14ac:dyDescent="0.4">
      <c r="A39" s="21" t="s">
        <v>38</v>
      </c>
      <c r="B39" s="25">
        <v>0</v>
      </c>
      <c r="C39" s="40">
        <v>0</v>
      </c>
      <c r="D39" s="25">
        <v>0</v>
      </c>
      <c r="E39" s="25">
        <v>0</v>
      </c>
      <c r="F39" s="25">
        <v>0</v>
      </c>
      <c r="G39" s="25">
        <v>0</v>
      </c>
      <c r="H39" s="25">
        <v>0</v>
      </c>
      <c r="I39" s="25">
        <v>0</v>
      </c>
      <c r="J39" s="25">
        <v>0</v>
      </c>
      <c r="K39" s="25">
        <v>0</v>
      </c>
    </row>
    <row r="40" spans="1:11" s="13" customFormat="1" ht="19.8" x14ac:dyDescent="0.4">
      <c r="A40" s="21" t="s">
        <v>39</v>
      </c>
      <c r="B40" s="25">
        <v>0</v>
      </c>
      <c r="C40" s="40">
        <v>0</v>
      </c>
      <c r="D40" s="25">
        <v>0</v>
      </c>
      <c r="E40" s="25">
        <v>0</v>
      </c>
      <c r="F40" s="25">
        <v>0</v>
      </c>
      <c r="G40" s="25">
        <v>0</v>
      </c>
      <c r="H40" s="25">
        <v>0</v>
      </c>
      <c r="I40" s="25">
        <v>0</v>
      </c>
      <c r="J40" s="25">
        <v>0</v>
      </c>
      <c r="K40" s="25">
        <v>0</v>
      </c>
    </row>
    <row r="41" spans="1:11" s="13" customFormat="1" ht="19.8" x14ac:dyDescent="0.4">
      <c r="A41" s="21" t="s">
        <v>40</v>
      </c>
      <c r="B41" s="25">
        <v>0</v>
      </c>
      <c r="C41" s="40">
        <v>0</v>
      </c>
      <c r="D41" s="25">
        <v>0</v>
      </c>
      <c r="E41" s="25">
        <v>0</v>
      </c>
      <c r="F41" s="25">
        <v>0</v>
      </c>
      <c r="G41" s="25">
        <v>0</v>
      </c>
      <c r="H41" s="25">
        <v>0</v>
      </c>
      <c r="I41" s="25">
        <v>0</v>
      </c>
      <c r="J41" s="25">
        <v>0</v>
      </c>
      <c r="K41" s="25">
        <v>0</v>
      </c>
    </row>
    <row r="42" spans="1:11" s="13" customFormat="1" ht="19.8" x14ac:dyDescent="0.4">
      <c r="A42" s="21" t="s">
        <v>41</v>
      </c>
      <c r="B42" s="25">
        <v>0</v>
      </c>
      <c r="C42" s="40">
        <v>0</v>
      </c>
      <c r="D42" s="25">
        <v>0</v>
      </c>
      <c r="E42" s="25">
        <v>0</v>
      </c>
      <c r="F42" s="25">
        <v>0</v>
      </c>
      <c r="G42" s="25">
        <v>0</v>
      </c>
      <c r="H42" s="25">
        <v>0</v>
      </c>
      <c r="I42" s="25">
        <v>0</v>
      </c>
      <c r="J42" s="25">
        <v>0</v>
      </c>
      <c r="K42" s="25">
        <v>0</v>
      </c>
    </row>
    <row r="43" spans="1:11" s="13" customFormat="1" ht="19.8" x14ac:dyDescent="0.4">
      <c r="A43" s="21" t="s">
        <v>42</v>
      </c>
      <c r="B43" s="25">
        <v>0</v>
      </c>
      <c r="C43" s="40">
        <v>0</v>
      </c>
      <c r="D43" s="25">
        <v>0</v>
      </c>
      <c r="E43" s="25">
        <v>0</v>
      </c>
      <c r="F43" s="25">
        <v>0</v>
      </c>
      <c r="G43" s="25">
        <v>0</v>
      </c>
      <c r="H43" s="25">
        <v>0</v>
      </c>
      <c r="I43" s="25">
        <v>0</v>
      </c>
      <c r="J43" s="25">
        <v>0</v>
      </c>
      <c r="K43" s="25">
        <v>0</v>
      </c>
    </row>
    <row r="44" spans="1:11" s="13" customFormat="1" ht="19.8" x14ac:dyDescent="0.4">
      <c r="A44" s="21" t="s">
        <v>43</v>
      </c>
      <c r="B44" s="25">
        <v>0</v>
      </c>
      <c r="C44" s="40">
        <v>0</v>
      </c>
      <c r="D44" s="25">
        <v>0</v>
      </c>
      <c r="E44" s="25">
        <v>0</v>
      </c>
      <c r="F44" s="25">
        <v>0</v>
      </c>
      <c r="G44" s="25">
        <v>0</v>
      </c>
      <c r="H44" s="25">
        <v>0</v>
      </c>
      <c r="I44" s="25">
        <v>0</v>
      </c>
      <c r="J44" s="25">
        <v>0</v>
      </c>
      <c r="K44" s="25">
        <v>0</v>
      </c>
    </row>
    <row r="45" spans="1:11" s="13" customFormat="1" ht="19.8" x14ac:dyDescent="0.4">
      <c r="A45" s="21" t="s">
        <v>44</v>
      </c>
      <c r="B45" s="25">
        <v>0</v>
      </c>
      <c r="C45" s="40">
        <v>0</v>
      </c>
      <c r="D45" s="25">
        <v>0</v>
      </c>
      <c r="E45" s="25">
        <v>0</v>
      </c>
      <c r="F45" s="25">
        <v>0</v>
      </c>
      <c r="G45" s="25">
        <v>0</v>
      </c>
      <c r="H45" s="25">
        <v>0</v>
      </c>
      <c r="I45" s="25">
        <v>0</v>
      </c>
      <c r="J45" s="25">
        <v>0</v>
      </c>
      <c r="K45" s="25">
        <v>0</v>
      </c>
    </row>
    <row r="46" spans="1:11" s="14" customFormat="1" ht="19.8" x14ac:dyDescent="0.4">
      <c r="A46" s="18" t="s">
        <v>45</v>
      </c>
      <c r="B46" s="20">
        <v>0</v>
      </c>
      <c r="C46" s="37">
        <v>0</v>
      </c>
      <c r="D46" s="20">
        <v>0</v>
      </c>
      <c r="E46" s="20">
        <v>0</v>
      </c>
      <c r="F46" s="20">
        <v>0</v>
      </c>
      <c r="G46" s="20">
        <v>0</v>
      </c>
      <c r="H46" s="20">
        <v>0</v>
      </c>
      <c r="I46" s="20">
        <v>0</v>
      </c>
      <c r="J46" s="20">
        <v>0</v>
      </c>
      <c r="K46" s="20">
        <v>0</v>
      </c>
    </row>
    <row r="47" spans="1:11" s="13" customFormat="1" ht="19.8" x14ac:dyDescent="0.4">
      <c r="A47" s="21" t="s">
        <v>46</v>
      </c>
      <c r="B47" s="25">
        <v>0</v>
      </c>
      <c r="C47" s="40">
        <v>0</v>
      </c>
      <c r="D47" s="25">
        <v>0</v>
      </c>
      <c r="E47" s="25">
        <v>0</v>
      </c>
      <c r="F47" s="25">
        <v>0</v>
      </c>
      <c r="G47" s="25">
        <v>0</v>
      </c>
      <c r="H47" s="25">
        <v>0</v>
      </c>
      <c r="I47" s="25">
        <v>0</v>
      </c>
      <c r="J47" s="25">
        <v>0</v>
      </c>
      <c r="K47" s="25">
        <v>0</v>
      </c>
    </row>
    <row r="48" spans="1:11" s="13" customFormat="1" ht="19.8" x14ac:dyDescent="0.4">
      <c r="A48" s="21" t="s">
        <v>47</v>
      </c>
      <c r="B48" s="25">
        <v>0</v>
      </c>
      <c r="C48" s="40">
        <v>0</v>
      </c>
      <c r="D48" s="25">
        <v>0</v>
      </c>
      <c r="E48" s="25">
        <v>0</v>
      </c>
      <c r="F48" s="25">
        <v>0</v>
      </c>
      <c r="G48" s="25">
        <v>0</v>
      </c>
      <c r="H48" s="25">
        <v>0</v>
      </c>
      <c r="I48" s="25">
        <v>0</v>
      </c>
      <c r="J48" s="25">
        <v>0</v>
      </c>
      <c r="K48" s="25">
        <v>0</v>
      </c>
    </row>
    <row r="49" spans="1:11" s="13" customFormat="1" ht="19.8" x14ac:dyDescent="0.4">
      <c r="A49" s="21" t="s">
        <v>48</v>
      </c>
      <c r="B49" s="25">
        <v>0</v>
      </c>
      <c r="C49" s="40">
        <v>0</v>
      </c>
      <c r="D49" s="25">
        <v>0</v>
      </c>
      <c r="E49" s="25">
        <v>0</v>
      </c>
      <c r="F49" s="25">
        <v>0</v>
      </c>
      <c r="G49" s="25">
        <v>0</v>
      </c>
      <c r="H49" s="25">
        <v>0</v>
      </c>
      <c r="I49" s="25">
        <v>0</v>
      </c>
      <c r="J49" s="25">
        <v>0</v>
      </c>
      <c r="K49" s="25">
        <v>0</v>
      </c>
    </row>
    <row r="50" spans="1:11" s="13" customFormat="1" ht="19.8" x14ac:dyDescent="0.4">
      <c r="A50" s="21" t="s">
        <v>49</v>
      </c>
      <c r="B50" s="25">
        <v>0</v>
      </c>
      <c r="C50" s="40">
        <v>0</v>
      </c>
      <c r="D50" s="25">
        <v>0</v>
      </c>
      <c r="E50" s="25">
        <v>0</v>
      </c>
      <c r="F50" s="25">
        <v>0</v>
      </c>
      <c r="G50" s="25">
        <v>0</v>
      </c>
      <c r="H50" s="25">
        <v>0</v>
      </c>
      <c r="I50" s="25">
        <v>0</v>
      </c>
      <c r="J50" s="25">
        <v>0</v>
      </c>
      <c r="K50" s="25">
        <v>0</v>
      </c>
    </row>
    <row r="51" spans="1:11" s="13" customFormat="1" ht="19.8" x14ac:dyDescent="0.4">
      <c r="A51" s="21" t="s">
        <v>50</v>
      </c>
      <c r="B51" s="25">
        <v>0</v>
      </c>
      <c r="C51" s="40">
        <v>0</v>
      </c>
      <c r="D51" s="25">
        <v>0</v>
      </c>
      <c r="E51" s="25">
        <v>0</v>
      </c>
      <c r="F51" s="25">
        <v>0</v>
      </c>
      <c r="G51" s="25">
        <v>0</v>
      </c>
      <c r="H51" s="25">
        <v>0</v>
      </c>
      <c r="I51" s="25">
        <v>0</v>
      </c>
      <c r="J51" s="25">
        <v>0</v>
      </c>
      <c r="K51" s="25">
        <v>0</v>
      </c>
    </row>
    <row r="52" spans="1:11" s="13" customFormat="1" ht="19.8" x14ac:dyDescent="0.4">
      <c r="A52" s="21" t="s">
        <v>51</v>
      </c>
      <c r="B52" s="25">
        <v>0</v>
      </c>
      <c r="C52" s="40">
        <v>0</v>
      </c>
      <c r="D52" s="25">
        <v>0</v>
      </c>
      <c r="E52" s="25">
        <v>0</v>
      </c>
      <c r="F52" s="25">
        <v>0</v>
      </c>
      <c r="G52" s="25">
        <v>0</v>
      </c>
      <c r="H52" s="25">
        <v>0</v>
      </c>
      <c r="I52" s="25">
        <v>0</v>
      </c>
      <c r="J52" s="25">
        <v>0</v>
      </c>
      <c r="K52" s="25">
        <v>0</v>
      </c>
    </row>
    <row r="53" spans="1:11" s="14" customFormat="1" ht="19.8" x14ac:dyDescent="0.4">
      <c r="A53" s="18" t="s">
        <v>52</v>
      </c>
      <c r="B53" s="20">
        <f>+B54+B55+B56+B57+B58+B59+B60+B61+B62</f>
        <v>0</v>
      </c>
      <c r="C53" s="39">
        <f>+C54+C55+C56+C57+C58+C59+C60+C61+C62</f>
        <v>54237914</v>
      </c>
      <c r="D53" s="20">
        <v>0</v>
      </c>
      <c r="E53" s="28">
        <f>SUM(E58)</f>
        <v>1124097.5</v>
      </c>
      <c r="F53" s="28">
        <f t="shared" ref="F53:K53" si="8">SUM(F54:F62)</f>
        <v>498352.09</v>
      </c>
      <c r="G53" s="28">
        <f t="shared" si="8"/>
        <v>1170123</v>
      </c>
      <c r="H53" s="28">
        <f t="shared" si="8"/>
        <v>1662572</v>
      </c>
      <c r="I53" s="28">
        <f t="shared" si="8"/>
        <v>1376293</v>
      </c>
      <c r="J53" s="28">
        <f t="shared" si="8"/>
        <v>1091942.74</v>
      </c>
      <c r="K53" s="28">
        <f t="shared" si="8"/>
        <v>729571.37</v>
      </c>
    </row>
    <row r="54" spans="1:11" s="13" customFormat="1" ht="19.8" x14ac:dyDescent="0.4">
      <c r="A54" s="21" t="s">
        <v>53</v>
      </c>
      <c r="B54" s="25">
        <v>0</v>
      </c>
      <c r="C54" s="27">
        <v>8680000</v>
      </c>
      <c r="D54" s="25">
        <v>0</v>
      </c>
      <c r="E54" s="25">
        <v>0</v>
      </c>
      <c r="F54" s="22">
        <v>71980</v>
      </c>
      <c r="G54" s="22">
        <v>109244</v>
      </c>
      <c r="H54" s="22">
        <v>292994</v>
      </c>
      <c r="I54" s="22">
        <v>784110</v>
      </c>
      <c r="J54" s="25">
        <v>0</v>
      </c>
      <c r="K54" s="22">
        <v>295805.14</v>
      </c>
    </row>
    <row r="55" spans="1:11" s="13" customFormat="1" ht="19.8" x14ac:dyDescent="0.4">
      <c r="A55" s="21" t="s">
        <v>54</v>
      </c>
      <c r="B55" s="25">
        <v>0</v>
      </c>
      <c r="C55" s="27">
        <v>3000000</v>
      </c>
      <c r="D55" s="25">
        <v>0</v>
      </c>
      <c r="E55" s="25">
        <v>0</v>
      </c>
      <c r="F55" s="25">
        <v>0</v>
      </c>
      <c r="G55" s="22">
        <v>135346</v>
      </c>
      <c r="H55" s="22">
        <v>172280</v>
      </c>
      <c r="I55" s="22">
        <v>258892</v>
      </c>
      <c r="J55" s="25">
        <v>0</v>
      </c>
      <c r="K55" s="25">
        <v>0</v>
      </c>
    </row>
    <row r="56" spans="1:11" s="13" customFormat="1" ht="19.8" x14ac:dyDescent="0.4">
      <c r="A56" s="21" t="s">
        <v>55</v>
      </c>
      <c r="B56" s="25">
        <v>0</v>
      </c>
      <c r="C56" s="27">
        <v>1000000</v>
      </c>
      <c r="D56" s="25">
        <v>0</v>
      </c>
      <c r="E56" s="25">
        <v>0</v>
      </c>
      <c r="F56" s="25">
        <v>0</v>
      </c>
      <c r="G56" s="25">
        <v>0</v>
      </c>
      <c r="H56" s="25">
        <v>0</v>
      </c>
      <c r="I56" s="25">
        <v>0</v>
      </c>
      <c r="J56" s="22">
        <v>353330</v>
      </c>
      <c r="K56" s="22">
        <v>44049.99</v>
      </c>
    </row>
    <row r="57" spans="1:11" s="13" customFormat="1" ht="19.8" x14ac:dyDescent="0.4">
      <c r="A57" s="21" t="s">
        <v>56</v>
      </c>
      <c r="B57" s="25">
        <v>0</v>
      </c>
      <c r="C57" s="27">
        <v>22457400</v>
      </c>
      <c r="D57" s="25">
        <v>0</v>
      </c>
      <c r="E57" s="25">
        <v>0</v>
      </c>
      <c r="F57" s="25">
        <v>0</v>
      </c>
      <c r="G57" s="25">
        <v>0</v>
      </c>
      <c r="H57" s="25">
        <v>0</v>
      </c>
      <c r="I57" s="25">
        <v>0</v>
      </c>
      <c r="J57" s="25">
        <v>0</v>
      </c>
      <c r="K57" s="25">
        <v>0</v>
      </c>
    </row>
    <row r="58" spans="1:11" s="13" customFormat="1" ht="19.8" x14ac:dyDescent="0.4">
      <c r="A58" s="21" t="s">
        <v>57</v>
      </c>
      <c r="B58" s="25">
        <v>0</v>
      </c>
      <c r="C58" s="27">
        <v>5950514</v>
      </c>
      <c r="D58" s="25">
        <v>0</v>
      </c>
      <c r="E58" s="26">
        <v>1124097.5</v>
      </c>
      <c r="F58" s="26">
        <v>101716</v>
      </c>
      <c r="G58" s="25">
        <v>0</v>
      </c>
      <c r="H58" s="25">
        <v>0</v>
      </c>
      <c r="I58" s="22">
        <v>333291</v>
      </c>
      <c r="J58" s="22">
        <v>8106.6</v>
      </c>
      <c r="K58" s="22">
        <v>389716.24</v>
      </c>
    </row>
    <row r="59" spans="1:11" s="13" customFormat="1" ht="19.8" x14ac:dyDescent="0.4">
      <c r="A59" s="21" t="s">
        <v>58</v>
      </c>
      <c r="B59" s="25">
        <v>0</v>
      </c>
      <c r="C59" s="27">
        <v>11050000</v>
      </c>
      <c r="D59" s="25">
        <v>0</v>
      </c>
      <c r="E59" s="25">
        <v>0</v>
      </c>
      <c r="F59" s="25">
        <v>0</v>
      </c>
      <c r="G59" s="22">
        <v>925533</v>
      </c>
      <c r="H59" s="25">
        <v>0</v>
      </c>
      <c r="I59" s="25">
        <v>0</v>
      </c>
      <c r="J59" s="22">
        <v>730506.14</v>
      </c>
      <c r="K59" s="25">
        <v>0</v>
      </c>
    </row>
    <row r="60" spans="1:11" s="13" customFormat="1" ht="19.8" x14ac:dyDescent="0.4">
      <c r="A60" s="21" t="s">
        <v>59</v>
      </c>
      <c r="B60" s="25">
        <v>0</v>
      </c>
      <c r="C60" s="38">
        <v>0</v>
      </c>
      <c r="D60" s="25">
        <v>0</v>
      </c>
      <c r="E60" s="25">
        <v>0</v>
      </c>
      <c r="F60" s="25">
        <v>0</v>
      </c>
      <c r="G60" s="25">
        <v>0</v>
      </c>
      <c r="H60" s="25">
        <v>0</v>
      </c>
      <c r="I60" s="25">
        <v>0</v>
      </c>
      <c r="J60" s="25">
        <v>0</v>
      </c>
      <c r="K60" s="25">
        <v>0</v>
      </c>
    </row>
    <row r="61" spans="1:11" s="13" customFormat="1" ht="19.8" x14ac:dyDescent="0.4">
      <c r="A61" s="21" t="s">
        <v>60</v>
      </c>
      <c r="B61" s="25">
        <v>0</v>
      </c>
      <c r="C61" s="27">
        <v>2000000</v>
      </c>
      <c r="D61" s="25">
        <v>0</v>
      </c>
      <c r="E61" s="25">
        <v>0</v>
      </c>
      <c r="F61" s="22">
        <v>299000</v>
      </c>
      <c r="G61" s="25">
        <v>0</v>
      </c>
      <c r="H61" s="22">
        <v>1196000</v>
      </c>
      <c r="I61" s="25">
        <v>0</v>
      </c>
      <c r="J61" s="25">
        <v>0</v>
      </c>
      <c r="K61" s="25">
        <v>0</v>
      </c>
    </row>
    <row r="62" spans="1:11" s="13" customFormat="1" ht="19.8" x14ac:dyDescent="0.4">
      <c r="A62" s="21" t="s">
        <v>61</v>
      </c>
      <c r="B62" s="25">
        <v>0</v>
      </c>
      <c r="C62" s="27">
        <v>100000</v>
      </c>
      <c r="D62" s="25">
        <v>0</v>
      </c>
      <c r="E62" s="25">
        <v>0</v>
      </c>
      <c r="F62" s="22">
        <v>25656.09</v>
      </c>
      <c r="G62" s="25">
        <v>0</v>
      </c>
      <c r="H62" s="22">
        <v>1298</v>
      </c>
      <c r="I62" s="25">
        <v>0</v>
      </c>
      <c r="J62" s="25">
        <v>0</v>
      </c>
      <c r="K62" s="25">
        <v>0</v>
      </c>
    </row>
    <row r="63" spans="1:11" s="14" customFormat="1" ht="19.8" x14ac:dyDescent="0.4">
      <c r="A63" s="18" t="s">
        <v>62</v>
      </c>
      <c r="B63" s="20">
        <f>SUM(B65)</f>
        <v>0</v>
      </c>
      <c r="C63" s="41">
        <f>SUM(C64)+C65+C66+C67</f>
        <v>9600000</v>
      </c>
      <c r="D63" s="20">
        <f t="shared" ref="D63:E63" si="9">SUM(D64)+D65+D66+D67</f>
        <v>0</v>
      </c>
      <c r="E63" s="20">
        <f t="shared" si="9"/>
        <v>0</v>
      </c>
      <c r="F63" s="20">
        <f t="shared" ref="F63:G63" si="10">SUM(F64)+F65+F66+F67</f>
        <v>0</v>
      </c>
      <c r="G63" s="20">
        <f t="shared" si="10"/>
        <v>0</v>
      </c>
      <c r="H63" s="20">
        <f t="shared" ref="H63:I63" si="11">SUM(H64)+H65+H66+H67</f>
        <v>0</v>
      </c>
      <c r="I63" s="20">
        <f t="shared" si="11"/>
        <v>0</v>
      </c>
      <c r="J63" s="20">
        <f t="shared" ref="J63:K63" si="12">SUM(J64)+J65+J66+J67</f>
        <v>0</v>
      </c>
      <c r="K63" s="28">
        <f t="shared" si="12"/>
        <v>2117526.46</v>
      </c>
    </row>
    <row r="64" spans="1:11" s="13" customFormat="1" ht="19.8" x14ac:dyDescent="0.4">
      <c r="A64" s="21" t="s">
        <v>63</v>
      </c>
      <c r="B64" s="25">
        <v>0</v>
      </c>
      <c r="C64" s="27">
        <v>9000000</v>
      </c>
      <c r="D64" s="25">
        <v>0</v>
      </c>
      <c r="E64" s="25">
        <v>0</v>
      </c>
      <c r="F64" s="25">
        <v>0</v>
      </c>
      <c r="G64" s="25">
        <v>0</v>
      </c>
      <c r="H64" s="25">
        <v>0</v>
      </c>
      <c r="I64" s="25">
        <v>0</v>
      </c>
      <c r="J64" s="25">
        <v>0</v>
      </c>
      <c r="K64" s="22">
        <v>2117526.46</v>
      </c>
    </row>
    <row r="65" spans="1:11" s="13" customFormat="1" ht="19.8" x14ac:dyDescent="0.4">
      <c r="A65" s="21" t="s">
        <v>64</v>
      </c>
      <c r="B65" s="25">
        <v>0</v>
      </c>
      <c r="C65" s="27">
        <v>600000</v>
      </c>
      <c r="D65" s="25">
        <v>0</v>
      </c>
      <c r="E65" s="25">
        <v>0</v>
      </c>
      <c r="F65" s="25">
        <v>0</v>
      </c>
      <c r="G65" s="25">
        <v>0</v>
      </c>
      <c r="H65" s="25">
        <v>0</v>
      </c>
      <c r="I65" s="25">
        <v>0</v>
      </c>
      <c r="J65" s="25">
        <v>0</v>
      </c>
      <c r="K65" s="25">
        <v>0</v>
      </c>
    </row>
    <row r="66" spans="1:11" s="13" customFormat="1" ht="19.8" x14ac:dyDescent="0.4">
      <c r="A66" s="21" t="s">
        <v>65</v>
      </c>
      <c r="B66" s="25">
        <v>0</v>
      </c>
      <c r="C66" s="23">
        <v>0</v>
      </c>
      <c r="D66" s="25">
        <v>0</v>
      </c>
      <c r="E66" s="25">
        <v>0</v>
      </c>
      <c r="F66" s="25">
        <v>0</v>
      </c>
      <c r="G66" s="25">
        <v>0</v>
      </c>
      <c r="H66" s="25">
        <v>0</v>
      </c>
      <c r="I66" s="25">
        <v>0</v>
      </c>
      <c r="J66" s="25">
        <v>0</v>
      </c>
      <c r="K66" s="25">
        <v>0</v>
      </c>
    </row>
    <row r="67" spans="1:11" s="13" customFormat="1" ht="19.8" x14ac:dyDescent="0.4">
      <c r="A67" s="21" t="s">
        <v>66</v>
      </c>
      <c r="B67" s="25">
        <v>0</v>
      </c>
      <c r="C67" s="23">
        <v>0</v>
      </c>
      <c r="D67" s="25">
        <v>0</v>
      </c>
      <c r="E67" s="25">
        <v>0</v>
      </c>
      <c r="F67" s="25">
        <v>0</v>
      </c>
      <c r="G67" s="25">
        <v>0</v>
      </c>
      <c r="H67" s="25">
        <v>0</v>
      </c>
      <c r="I67" s="25">
        <v>0</v>
      </c>
      <c r="J67" s="25">
        <v>0</v>
      </c>
      <c r="K67" s="25">
        <v>0</v>
      </c>
    </row>
    <row r="68" spans="1:11" s="14" customFormat="1" ht="19.8" x14ac:dyDescent="0.4">
      <c r="A68" s="18" t="s">
        <v>67</v>
      </c>
      <c r="B68" s="25">
        <v>0</v>
      </c>
      <c r="C68" s="20">
        <v>0</v>
      </c>
      <c r="D68" s="20">
        <v>0</v>
      </c>
      <c r="E68" s="20">
        <v>0</v>
      </c>
      <c r="F68" s="20">
        <v>0</v>
      </c>
      <c r="G68" s="20">
        <v>0</v>
      </c>
      <c r="H68" s="20">
        <v>0</v>
      </c>
      <c r="I68" s="20">
        <v>0</v>
      </c>
      <c r="J68" s="20">
        <v>0</v>
      </c>
      <c r="K68" s="20">
        <v>0</v>
      </c>
    </row>
    <row r="69" spans="1:11" s="13" customFormat="1" ht="19.8" x14ac:dyDescent="0.4">
      <c r="A69" s="21" t="s">
        <v>68</v>
      </c>
      <c r="B69" s="25">
        <v>0</v>
      </c>
      <c r="C69" s="25">
        <v>0</v>
      </c>
      <c r="D69" s="25">
        <v>0</v>
      </c>
      <c r="E69" s="25">
        <v>0</v>
      </c>
      <c r="F69" s="25">
        <v>0</v>
      </c>
      <c r="G69" s="25">
        <v>0</v>
      </c>
      <c r="H69" s="25">
        <v>0</v>
      </c>
      <c r="I69" s="25">
        <v>0</v>
      </c>
      <c r="J69" s="25">
        <v>0</v>
      </c>
      <c r="K69" s="25">
        <v>0</v>
      </c>
    </row>
    <row r="70" spans="1:11" s="13" customFormat="1" ht="19.8" x14ac:dyDescent="0.4">
      <c r="A70" s="21" t="s">
        <v>69</v>
      </c>
      <c r="B70" s="25">
        <v>0</v>
      </c>
      <c r="C70" s="25">
        <v>0</v>
      </c>
      <c r="D70" s="25">
        <v>0</v>
      </c>
      <c r="E70" s="25">
        <v>0</v>
      </c>
      <c r="F70" s="25">
        <v>0</v>
      </c>
      <c r="G70" s="25">
        <v>0</v>
      </c>
      <c r="H70" s="25">
        <v>0</v>
      </c>
      <c r="I70" s="25">
        <v>0</v>
      </c>
      <c r="J70" s="25">
        <v>0</v>
      </c>
      <c r="K70" s="25">
        <v>0</v>
      </c>
    </row>
    <row r="71" spans="1:11" s="14" customFormat="1" ht="19.8" x14ac:dyDescent="0.4">
      <c r="A71" s="18" t="s">
        <v>70</v>
      </c>
      <c r="B71" s="25">
        <v>0</v>
      </c>
      <c r="C71" s="20">
        <v>0</v>
      </c>
      <c r="D71" s="20">
        <v>0</v>
      </c>
      <c r="E71" s="20">
        <v>0</v>
      </c>
      <c r="F71" s="20">
        <v>0</v>
      </c>
      <c r="G71" s="20">
        <v>0</v>
      </c>
      <c r="H71" s="20">
        <v>0</v>
      </c>
      <c r="I71" s="20">
        <v>0</v>
      </c>
      <c r="J71" s="20">
        <v>0</v>
      </c>
      <c r="K71" s="20">
        <v>0</v>
      </c>
    </row>
    <row r="72" spans="1:11" s="13" customFormat="1" ht="19.8" x14ac:dyDescent="0.4">
      <c r="A72" s="21" t="s">
        <v>71</v>
      </c>
      <c r="B72" s="25">
        <v>0</v>
      </c>
      <c r="C72" s="25">
        <v>0</v>
      </c>
      <c r="D72" s="25">
        <v>0</v>
      </c>
      <c r="E72" s="25">
        <v>0</v>
      </c>
      <c r="F72" s="25">
        <v>0</v>
      </c>
      <c r="G72" s="25">
        <v>0</v>
      </c>
      <c r="H72" s="25">
        <v>0</v>
      </c>
      <c r="I72" s="25">
        <v>0</v>
      </c>
      <c r="J72" s="25">
        <v>0</v>
      </c>
      <c r="K72" s="25">
        <v>0</v>
      </c>
    </row>
    <row r="73" spans="1:11" s="13" customFormat="1" ht="19.8" x14ac:dyDescent="0.4">
      <c r="A73" s="21" t="s">
        <v>72</v>
      </c>
      <c r="B73" s="25">
        <v>0</v>
      </c>
      <c r="C73" s="25">
        <v>0</v>
      </c>
      <c r="D73" s="25">
        <v>0</v>
      </c>
      <c r="E73" s="25">
        <v>0</v>
      </c>
      <c r="F73" s="25">
        <v>0</v>
      </c>
      <c r="G73" s="25">
        <v>0</v>
      </c>
      <c r="H73" s="25">
        <v>0</v>
      </c>
      <c r="I73" s="25">
        <v>0</v>
      </c>
      <c r="J73" s="25">
        <v>0</v>
      </c>
      <c r="K73" s="25">
        <v>0</v>
      </c>
    </row>
    <row r="74" spans="1:11" s="13" customFormat="1" ht="19.8" x14ac:dyDescent="0.4">
      <c r="A74" s="21" t="s">
        <v>73</v>
      </c>
      <c r="B74" s="25">
        <v>0</v>
      </c>
      <c r="C74" s="25">
        <v>0</v>
      </c>
      <c r="D74" s="25">
        <v>0</v>
      </c>
      <c r="E74" s="25">
        <v>0</v>
      </c>
      <c r="F74" s="25">
        <v>0</v>
      </c>
      <c r="G74" s="25">
        <v>0</v>
      </c>
      <c r="H74" s="25">
        <v>0</v>
      </c>
      <c r="I74" s="25">
        <v>0</v>
      </c>
      <c r="J74" s="25">
        <v>0</v>
      </c>
      <c r="K74" s="25">
        <v>0</v>
      </c>
    </row>
    <row r="75" spans="1:11" s="13" customFormat="1" ht="19.8" x14ac:dyDescent="0.4">
      <c r="A75" s="16" t="s">
        <v>74</v>
      </c>
      <c r="B75" s="29">
        <v>0</v>
      </c>
      <c r="C75" s="30">
        <v>0</v>
      </c>
      <c r="D75" s="30">
        <v>0</v>
      </c>
      <c r="E75" s="30">
        <v>0</v>
      </c>
      <c r="F75" s="30">
        <v>0</v>
      </c>
      <c r="G75" s="30">
        <v>0</v>
      </c>
      <c r="H75" s="30">
        <v>0</v>
      </c>
      <c r="I75" s="30">
        <v>0</v>
      </c>
      <c r="J75" s="30">
        <v>0</v>
      </c>
      <c r="K75" s="30">
        <v>0</v>
      </c>
    </row>
    <row r="76" spans="1:11" s="13" customFormat="1" ht="19.8" x14ac:dyDescent="0.4">
      <c r="A76" s="18" t="s">
        <v>75</v>
      </c>
      <c r="B76" s="20">
        <v>0</v>
      </c>
      <c r="C76" s="25">
        <v>0</v>
      </c>
      <c r="D76" s="25">
        <v>0</v>
      </c>
      <c r="E76" s="25">
        <v>0</v>
      </c>
      <c r="F76" s="25">
        <v>0</v>
      </c>
      <c r="G76" s="25">
        <v>0</v>
      </c>
      <c r="H76" s="25">
        <v>0</v>
      </c>
      <c r="I76" s="25">
        <v>0</v>
      </c>
      <c r="J76" s="25">
        <v>0</v>
      </c>
      <c r="K76" s="25">
        <v>0</v>
      </c>
    </row>
    <row r="77" spans="1:11" s="13" customFormat="1" ht="19.8" x14ac:dyDescent="0.4">
      <c r="A77" s="21" t="s">
        <v>76</v>
      </c>
      <c r="B77" s="25">
        <v>0</v>
      </c>
      <c r="C77" s="25">
        <v>0</v>
      </c>
      <c r="D77" s="25">
        <v>0</v>
      </c>
      <c r="E77" s="25">
        <v>0</v>
      </c>
      <c r="F77" s="25">
        <v>0</v>
      </c>
      <c r="G77" s="25">
        <v>0</v>
      </c>
      <c r="H77" s="25">
        <v>0</v>
      </c>
      <c r="I77" s="25">
        <v>0</v>
      </c>
      <c r="J77" s="25">
        <v>0</v>
      </c>
      <c r="K77" s="25">
        <v>0</v>
      </c>
    </row>
    <row r="78" spans="1:11" s="13" customFormat="1" ht="19.8" x14ac:dyDescent="0.4">
      <c r="A78" s="21" t="s">
        <v>77</v>
      </c>
      <c r="B78" s="25">
        <v>0</v>
      </c>
      <c r="C78" s="25">
        <v>0</v>
      </c>
      <c r="D78" s="25">
        <v>0</v>
      </c>
      <c r="E78" s="25">
        <v>0</v>
      </c>
      <c r="F78" s="25">
        <v>0</v>
      </c>
      <c r="G78" s="25">
        <v>0</v>
      </c>
      <c r="H78" s="25">
        <v>0</v>
      </c>
      <c r="I78" s="25">
        <v>0</v>
      </c>
      <c r="J78" s="25">
        <v>0</v>
      </c>
      <c r="K78" s="25">
        <v>0</v>
      </c>
    </row>
    <row r="79" spans="1:11" s="13" customFormat="1" ht="19.8" x14ac:dyDescent="0.4">
      <c r="A79" s="18" t="s">
        <v>78</v>
      </c>
      <c r="B79" s="20">
        <v>0</v>
      </c>
      <c r="C79" s="25">
        <v>0</v>
      </c>
      <c r="D79" s="25">
        <v>0</v>
      </c>
      <c r="E79" s="25">
        <v>0</v>
      </c>
      <c r="F79" s="25">
        <v>0</v>
      </c>
      <c r="G79" s="25">
        <v>0</v>
      </c>
      <c r="H79" s="25">
        <v>0</v>
      </c>
      <c r="I79" s="25">
        <v>0</v>
      </c>
      <c r="J79" s="25">
        <v>0</v>
      </c>
      <c r="K79" s="25">
        <v>0</v>
      </c>
    </row>
    <row r="80" spans="1:11" s="13" customFormat="1" ht="19.8" x14ac:dyDescent="0.4">
      <c r="A80" s="21" t="s">
        <v>79</v>
      </c>
      <c r="B80" s="25">
        <v>0</v>
      </c>
      <c r="C80" s="25">
        <v>0</v>
      </c>
      <c r="D80" s="25">
        <v>0</v>
      </c>
      <c r="E80" s="25">
        <v>0</v>
      </c>
      <c r="F80" s="25">
        <v>0</v>
      </c>
      <c r="G80" s="25">
        <v>0</v>
      </c>
      <c r="H80" s="25">
        <v>0</v>
      </c>
      <c r="I80" s="25">
        <v>0</v>
      </c>
      <c r="J80" s="25">
        <v>0</v>
      </c>
      <c r="K80" s="25">
        <v>0</v>
      </c>
    </row>
    <row r="81" spans="1:11" s="13" customFormat="1" ht="19.8" x14ac:dyDescent="0.4">
      <c r="A81" s="21" t="s">
        <v>80</v>
      </c>
      <c r="B81" s="25">
        <v>0</v>
      </c>
      <c r="C81" s="25">
        <v>0</v>
      </c>
      <c r="D81" s="25">
        <v>0</v>
      </c>
      <c r="E81" s="25">
        <v>0</v>
      </c>
      <c r="F81" s="25">
        <v>0</v>
      </c>
      <c r="G81" s="25">
        <v>0</v>
      </c>
      <c r="H81" s="25">
        <v>0</v>
      </c>
      <c r="I81" s="25">
        <v>0</v>
      </c>
      <c r="J81" s="25">
        <v>0</v>
      </c>
      <c r="K81" s="25">
        <v>0</v>
      </c>
    </row>
    <row r="82" spans="1:11" s="13" customFormat="1" ht="19.8" x14ac:dyDescent="0.4">
      <c r="A82" s="18" t="s">
        <v>81</v>
      </c>
      <c r="B82" s="20">
        <v>0</v>
      </c>
      <c r="C82" s="25">
        <v>0</v>
      </c>
      <c r="D82" s="25">
        <v>0</v>
      </c>
      <c r="E82" s="25">
        <v>0</v>
      </c>
      <c r="F82" s="25">
        <v>0</v>
      </c>
      <c r="G82" s="25">
        <v>0</v>
      </c>
      <c r="H82" s="25">
        <v>0</v>
      </c>
      <c r="I82" s="25">
        <v>0</v>
      </c>
      <c r="J82" s="25">
        <v>0</v>
      </c>
      <c r="K82" s="25">
        <v>0</v>
      </c>
    </row>
    <row r="83" spans="1:11" s="13" customFormat="1" ht="19.8" x14ac:dyDescent="0.4">
      <c r="A83" s="21" t="s">
        <v>82</v>
      </c>
      <c r="B83" s="25">
        <v>0</v>
      </c>
      <c r="C83" s="25">
        <v>0</v>
      </c>
      <c r="D83" s="25">
        <v>0</v>
      </c>
      <c r="E83" s="25">
        <v>0</v>
      </c>
      <c r="F83" s="25">
        <v>0</v>
      </c>
      <c r="G83" s="25">
        <v>0</v>
      </c>
      <c r="H83" s="25">
        <v>0</v>
      </c>
      <c r="I83" s="25">
        <v>0</v>
      </c>
      <c r="J83" s="25">
        <v>0</v>
      </c>
      <c r="K83" s="25">
        <v>0</v>
      </c>
    </row>
    <row r="84" spans="1:11" ht="19.8" x14ac:dyDescent="0.4">
      <c r="A84" s="31" t="s">
        <v>83</v>
      </c>
      <c r="B84" s="32">
        <f>+B11+B17+B27+B53+B63</f>
        <v>1438381563</v>
      </c>
      <c r="C84" s="32">
        <f>SUM(C11+C17+C27+C37+C46+C53+C63)</f>
        <v>0</v>
      </c>
      <c r="D84" s="32">
        <f t="shared" ref="D84" si="13">+D11+D17+D27+D53</f>
        <v>97166802.299999997</v>
      </c>
      <c r="E84" s="32">
        <f t="shared" ref="E84:J84" si="14">+E11+E17+E27+E53</f>
        <v>94019720.179999992</v>
      </c>
      <c r="F84" s="32">
        <f t="shared" si="14"/>
        <v>105615425.30000001</v>
      </c>
      <c r="G84" s="32">
        <f t="shared" si="14"/>
        <v>108313514.65000001</v>
      </c>
      <c r="H84" s="32">
        <f t="shared" si="14"/>
        <v>106157412.98</v>
      </c>
      <c r="I84" s="32">
        <f t="shared" si="14"/>
        <v>93834289.370000005</v>
      </c>
      <c r="J84" s="32">
        <f t="shared" si="14"/>
        <v>97540611.280000001</v>
      </c>
      <c r="K84" s="32">
        <f>+K11+K17+K27+K53+K63</f>
        <v>102237966.35000001</v>
      </c>
    </row>
    <row r="85" spans="1:11" ht="45.75" customHeight="1" thickBot="1" x14ac:dyDescent="0.45">
      <c r="A85" s="33" t="s">
        <v>95</v>
      </c>
      <c r="B85" s="10"/>
      <c r="C85" s="11"/>
      <c r="D85" s="25"/>
      <c r="E85" s="10"/>
      <c r="F85" s="10"/>
      <c r="G85" s="10"/>
      <c r="H85" s="10"/>
      <c r="I85" s="10"/>
      <c r="J85" s="10"/>
    </row>
    <row r="86" spans="1:11" ht="39.6" x14ac:dyDescent="0.4">
      <c r="A86" s="42" t="s">
        <v>91</v>
      </c>
      <c r="D86" s="5"/>
    </row>
    <row r="87" spans="1:11" ht="39.6" x14ac:dyDescent="0.4">
      <c r="A87" s="34" t="s">
        <v>92</v>
      </c>
      <c r="D87" s="1"/>
    </row>
    <row r="88" spans="1:11" x14ac:dyDescent="0.3">
      <c r="A88" s="50" t="s">
        <v>93</v>
      </c>
      <c r="D88" s="1"/>
    </row>
    <row r="89" spans="1:11" ht="43.5" customHeight="1" thickBot="1" x14ac:dyDescent="0.35">
      <c r="A89" s="51"/>
    </row>
    <row r="90" spans="1:11" ht="3" hidden="1" customHeight="1" x14ac:dyDescent="0.4">
      <c r="A90" s="35"/>
      <c r="D90" s="1"/>
    </row>
    <row r="91" spans="1:11" ht="47.25" hidden="1" customHeight="1" x14ac:dyDescent="0.4">
      <c r="A91" s="35"/>
      <c r="D91" s="1"/>
    </row>
    <row r="92" spans="1:11" ht="19.8" x14ac:dyDescent="0.4">
      <c r="A92" s="36" t="s">
        <v>84</v>
      </c>
      <c r="D92" s="1"/>
    </row>
    <row r="93" spans="1:11" ht="19.8" x14ac:dyDescent="0.4">
      <c r="A93" s="33"/>
      <c r="D93" s="1"/>
    </row>
    <row r="94" spans="1:11" ht="19.5" customHeight="1" x14ac:dyDescent="0.4">
      <c r="A94" s="10"/>
      <c r="C94" s="2"/>
      <c r="D94" s="1"/>
    </row>
    <row r="95" spans="1:11" ht="19.8" x14ac:dyDescent="0.4">
      <c r="A95" s="10"/>
      <c r="D95" s="4"/>
    </row>
    <row r="96" spans="1:11" ht="16.5" customHeight="1" x14ac:dyDescent="0.4">
      <c r="A96" s="10"/>
    </row>
    <row r="97" spans="1:11" ht="19.8" x14ac:dyDescent="0.4">
      <c r="A97" s="10"/>
    </row>
    <row r="98" spans="1:11" ht="19.8" x14ac:dyDescent="0.4">
      <c r="A98" s="10"/>
    </row>
    <row r="99" spans="1:11" ht="19.8" x14ac:dyDescent="0.4">
      <c r="A99" s="10"/>
    </row>
    <row r="100" spans="1:11" ht="19.8" x14ac:dyDescent="0.4">
      <c r="A100" s="10"/>
    </row>
    <row r="101" spans="1:11" ht="19.8" x14ac:dyDescent="0.4">
      <c r="A101" s="10"/>
    </row>
    <row r="102" spans="1:11" ht="19.8" x14ac:dyDescent="0.4">
      <c r="A102" s="10"/>
    </row>
    <row r="103" spans="1:11" s="3" customFormat="1" ht="22.2" x14ac:dyDescent="0.45">
      <c r="A103" s="6"/>
      <c r="B103" s="6"/>
      <c r="C103" s="7"/>
      <c r="D103" s="6"/>
    </row>
    <row r="104" spans="1:11" s="3" customFormat="1" ht="22.2" x14ac:dyDescent="0.45">
      <c r="A104" s="6"/>
      <c r="B104" s="6"/>
      <c r="C104" s="7"/>
      <c r="D104" s="6"/>
    </row>
    <row r="105" spans="1:11" s="3" customFormat="1" ht="22.2" x14ac:dyDescent="0.45">
      <c r="A105" s="6"/>
      <c r="B105" s="6"/>
      <c r="C105" s="7"/>
      <c r="D105" s="6"/>
    </row>
    <row r="106" spans="1:11" s="3" customFormat="1" ht="22.5" customHeight="1" x14ac:dyDescent="0.3">
      <c r="A106" s="57"/>
      <c r="B106" s="57"/>
      <c r="C106" s="57"/>
      <c r="D106" s="57"/>
      <c r="E106" s="57"/>
      <c r="F106" s="57"/>
      <c r="G106" s="57"/>
      <c r="H106" s="57"/>
      <c r="I106" s="57"/>
      <c r="J106" s="57"/>
      <c r="K106" s="57"/>
    </row>
    <row r="107" spans="1:11" s="8" customFormat="1" ht="28.8" x14ac:dyDescent="0.5">
      <c r="A107" s="58"/>
      <c r="B107" s="58"/>
      <c r="C107" s="58"/>
      <c r="D107" s="58"/>
      <c r="E107" s="58"/>
      <c r="F107" s="58"/>
      <c r="G107" s="58"/>
      <c r="H107" s="58"/>
      <c r="I107" s="58"/>
      <c r="J107" s="58"/>
      <c r="K107" s="58"/>
    </row>
    <row r="108" spans="1:11" s="8" customFormat="1" ht="21.75" customHeight="1" x14ac:dyDescent="0.5">
      <c r="A108" s="45"/>
      <c r="B108" s="45"/>
      <c r="C108" s="45"/>
      <c r="D108" s="45"/>
      <c r="E108" s="45"/>
      <c r="F108" s="45"/>
      <c r="G108" s="45"/>
      <c r="H108" s="45"/>
      <c r="I108" s="45"/>
      <c r="J108" s="45"/>
      <c r="K108" s="45"/>
    </row>
    <row r="109" spans="1:11" s="3" customFormat="1" ht="19.8" x14ac:dyDescent="0.4">
      <c r="A109" s="12"/>
      <c r="B109" s="10"/>
      <c r="C109" s="11"/>
      <c r="D109" s="10"/>
    </row>
  </sheetData>
  <mergeCells count="13">
    <mergeCell ref="A2:K2"/>
    <mergeCell ref="A108:K108"/>
    <mergeCell ref="A3:K3"/>
    <mergeCell ref="A4:K4"/>
    <mergeCell ref="A5:K5"/>
    <mergeCell ref="A6:K6"/>
    <mergeCell ref="A88:A89"/>
    <mergeCell ref="A8:A9"/>
    <mergeCell ref="B8:B9"/>
    <mergeCell ref="C8:C9"/>
    <mergeCell ref="D8:K8"/>
    <mergeCell ref="A106:K106"/>
    <mergeCell ref="A107:K107"/>
  </mergeCells>
  <pageMargins left="0.19685039370078741" right="0.19685039370078741" top="0.59055118110236227" bottom="0.55118110236220474" header="0.15748031496062992" footer="0.15748031496062992"/>
  <pageSetup paperSize="123" scale="35" orientation="landscape" r:id="rId1"/>
  <rowBreaks count="1" manualBreakCount="1">
    <brk id="115" max="10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P2 Presupuesto sin firma</vt:lpstr>
      <vt:lpstr>'P2 Presupuesto sin firma'!Área_de_impresión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enc.presupuesto</dc:creator>
  <cp:lastModifiedBy>Carmen Olivo</cp:lastModifiedBy>
  <cp:lastPrinted>2024-09-09T17:41:51Z</cp:lastPrinted>
  <dcterms:created xsi:type="dcterms:W3CDTF">2023-02-01T13:28:26Z</dcterms:created>
  <dcterms:modified xsi:type="dcterms:W3CDTF">2024-09-09T17:43:32Z</dcterms:modified>
</cp:coreProperties>
</file>