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17BD6C62-18DB-4F8B-AFEA-AD4AAA9DFAD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2 Presupuesto sin firma" sheetId="1" r:id="rId1"/>
  </sheets>
  <definedNames>
    <definedName name="_xlnm.Print_Area" localSheetId="0">'P2 Presupuesto sin firma'!$A$1:$M$120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3" i="1" l="1"/>
  <c r="M53" i="1"/>
  <c r="M27" i="1"/>
  <c r="M17" i="1"/>
  <c r="M11" i="1"/>
  <c r="M84" i="1" l="1"/>
  <c r="L63" i="1"/>
  <c r="L53" i="1"/>
  <c r="L27" i="1"/>
  <c r="L17" i="1"/>
  <c r="L11" i="1"/>
  <c r="L84" i="1" l="1"/>
  <c r="K63" i="1"/>
  <c r="K53" i="1"/>
  <c r="K27" i="1"/>
  <c r="K17" i="1"/>
  <c r="K11" i="1"/>
  <c r="K84" i="1" l="1"/>
  <c r="J63" i="1"/>
  <c r="J53" i="1"/>
  <c r="J27" i="1"/>
  <c r="J17" i="1"/>
  <c r="J11" i="1"/>
  <c r="J84" i="1" l="1"/>
  <c r="I63" i="1"/>
  <c r="I53" i="1"/>
  <c r="I27" i="1"/>
  <c r="I17" i="1"/>
  <c r="I11" i="1"/>
  <c r="I84" i="1" l="1"/>
  <c r="H63" i="1"/>
  <c r="H53" i="1"/>
  <c r="H27" i="1"/>
  <c r="H17" i="1"/>
  <c r="H11" i="1"/>
  <c r="G63" i="1"/>
  <c r="G53" i="1"/>
  <c r="G27" i="1"/>
  <c r="G17" i="1"/>
  <c r="G11" i="1"/>
  <c r="H84" i="1" l="1"/>
  <c r="G84" i="1"/>
  <c r="F53" i="1" l="1"/>
  <c r="F63" i="1"/>
  <c r="F27" i="1"/>
  <c r="F17" i="1"/>
  <c r="F11" i="1"/>
  <c r="E27" i="1"/>
  <c r="E17" i="1"/>
  <c r="E53" i="1"/>
  <c r="E63" i="1"/>
  <c r="E11" i="1"/>
  <c r="B63" i="1"/>
  <c r="B53" i="1"/>
  <c r="B37" i="1"/>
  <c r="B27" i="1"/>
  <c r="B17" i="1"/>
  <c r="B11" i="1"/>
  <c r="C27" i="1"/>
  <c r="D63" i="1"/>
  <c r="C11" i="1"/>
  <c r="C53" i="1"/>
  <c r="C63" i="1"/>
  <c r="C17" i="1"/>
  <c r="D27" i="1"/>
  <c r="D17" i="1"/>
  <c r="D11" i="1"/>
  <c r="F84" i="1" l="1"/>
  <c r="E84" i="1"/>
  <c r="B84" i="1"/>
  <c r="D84" i="1"/>
  <c r="C84" i="1"/>
</calcChain>
</file>

<file path=xl/sharedStrings.xml><?xml version="1.0" encoding="utf-8"?>
<sst xmlns="http://schemas.openxmlformats.org/spreadsheetml/2006/main" count="105" uniqueCount="105">
  <si>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</si>
  <si>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</si>
  <si>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</si>
  <si>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</si>
  <si>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</si>
  <si>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</si>
  <si>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</si>
  <si>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</si>
  <si>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</si>
  <si>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</si>
  <si>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</si>
  <si>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</si>
  <si>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</si>
  <si>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</si>
  <si>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</si>
  <si>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</si>
  <si>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</si>
  <si>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</si>
  <si>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</si>
  <si>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</si>
  <si>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</si>
  <si>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</si>
  <si>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</si>
  <si>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</si>
  <si>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</si>
  <si>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</si>
  <si>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</si>
  <si>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</si>
  <si>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</si>
  <si>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</si>
  <si>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</si>
  <si>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</si>
  <si>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</si>
  <si>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</si>
  <si>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</si>
  <si>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</si>
  <si>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</si>
  <si>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</si>
  <si>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</si>
  <si>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</si>
  <si>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</si>
  <si>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</si>
  <si>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</si>
  <si>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</si>
  <si>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</si>
  <si>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</si>
  <si>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</si>
  <si>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</si>
  <si>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</si>
  <si>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</si>
  <si>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</si>
  <si>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</si>
  <si>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</si>
  <si>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</si>
  <si>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</si>
  <si>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</si>
  <si>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</si>
  <si>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</si>
  <si>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</si>
  <si>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</si>
  <si>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</si>
  <si>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</si>
  <si>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</si>
  <si>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</si>
  <si>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</si>
  <si>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</si>
  <si>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</si>
  <si>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</si>
  <si>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</si>
  <si>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</si>
  <si>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</si>
  <si>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</si>
  <si>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</si>
  <si>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</si>
  <si>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</si>
  <si>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</si>
  <si>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</si>
  <si>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</si>
  <si>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</si>
  <si>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</si>
  <si>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</si>
  <si>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</si>
  <si>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</si>
  <si>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</si>
  <si>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</si>
  <si>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</si>
  <si>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</si>
  <si>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</si>
  <si>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</si>
  <si>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</si>
  <si>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</si>
  <si>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2024</t>
  </si>
  <si>
    <t>Febrero</t>
  </si>
  <si>
    <t>MARZO</t>
  </si>
  <si>
    <t>ABRIL</t>
  </si>
  <si>
    <t>MAYO</t>
  </si>
  <si>
    <t>JUNIO</t>
  </si>
  <si>
    <r>
      <rPr>
        <b/>
        <sz val="15"/>
        <color theme="1"/>
        <rFont val="Calibri"/>
        <family val="2"/>
        <scheme val="minor"/>
      </rPr>
      <t>Presupuesto aprobado:</t>
    </r>
    <r>
      <rPr>
        <sz val="15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</si>
  <si>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5"/>
        <color theme="1"/>
        <rFont val="Calibri"/>
        <family val="2"/>
        <scheme val="minor"/>
      </rPr>
      <t>Presupuesto modificado:</t>
    </r>
    <r>
      <rPr>
        <sz val="15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</si>
  <si>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5"/>
        <color theme="1"/>
        <rFont val="Calibri"/>
        <family val="2"/>
        <scheme val="minor"/>
      </rPr>
      <t>Total devengado:</t>
    </r>
    <r>
      <rPr>
        <sz val="15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</si>
  <si>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JULIO</t>
  </si>
  <si>
    <t>AGOSTO</t>
  </si>
  <si>
    <t>SEPTIEMBRE</t>
  </si>
  <si>
    <t>OCTUBRE</t>
  </si>
  <si>
    <t xml:space="preserve">
Fecha de Registro: Del  01 de ENERO del 2024
Fecha de imputación: Hasta el  31  de OCTUBRE  del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</si>
</sst>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sz val="2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25"/>
      <color rgb="FF00000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8">
    <xf numFmtId="0" fontId="0" fillId="0" borderId="0" xfId="0"/>
    <xf numFmtId="43" fontId="0" fillId="0" borderId="0" xfId="1" applyFont="1"/>
    <xf numFmtId="43" fontId="0" fillId="0" borderId="0" xfId="1" applyFont="1" applyAlignment="1"/>
    <xf numFmtId="0" fontId="2" fillId="0" borderId="0" xfId="0" applyFont="1"/>
    <xf numFmtId="164" fontId="0" fillId="0" borderId="0" xfId="0" applyNumberFormat="1"/>
    <xf numFmtId="4" fontId="0" fillId="0" borderId="0" xfId="0" applyNumberFormat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6" fillId="0" borderId="0" xfId="0" applyFont="1"/>
    <xf numFmtId="43" fontId="6" fillId="0" borderId="0" xfId="1" applyFont="1"/>
    <xf numFmtId="0" fontId="6" fillId="0" borderId="0" xfId="0" applyFont="1" applyAlignment="1">
      <alignment horizontal="left"/>
    </xf>
    <xf numFmtId="0" fontId="8" fillId="0" borderId="0" xfId="0" applyFont="1"/>
    <xf numFmtId="0" fontId="7" fillId="0" borderId="0" xfId="0" applyFont="1"/>
    <xf numFmtId="0" fontId="9" fillId="3" borderId="2" xfId="0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43" fontId="10" fillId="0" borderId="4" xfId="1" applyFont="1" applyBorder="1" applyAlignment="1">
      <alignment horizontal="right" vertical="center" wrapText="1"/>
    </xf>
    <xf numFmtId="0" fontId="10" fillId="0" borderId="0" xfId="0" applyFont="1" applyAlignment="1">
      <alignment horizontal="left" indent="1"/>
    </xf>
    <xf numFmtId="43" fontId="10" fillId="0" borderId="0" xfId="1" applyFont="1" applyAlignment="1">
      <alignment horizontal="right" vertical="center" wrapText="1"/>
    </xf>
    <xf numFmtId="2" fontId="10" fillId="0" borderId="0" xfId="1" applyNumberFormat="1" applyFont="1" applyAlignment="1">
      <alignment vertical="center" wrapText="1"/>
    </xf>
    <xf numFmtId="0" fontId="6" fillId="0" borderId="0" xfId="0" applyFont="1" applyAlignment="1">
      <alignment horizontal="left" indent="2"/>
    </xf>
    <xf numFmtId="43" fontId="6" fillId="0" borderId="0" xfId="1" applyFont="1" applyAlignment="1">
      <alignment horizontal="right" vertical="center" wrapText="1"/>
    </xf>
    <xf numFmtId="2" fontId="6" fillId="0" borderId="0" xfId="1" applyNumberFormat="1" applyFont="1" applyAlignment="1">
      <alignment horizontal="right" vertical="center" wrapText="1"/>
    </xf>
    <xf numFmtId="4" fontId="6" fillId="0" borderId="0" xfId="0" applyNumberFormat="1" applyFont="1"/>
    <xf numFmtId="2" fontId="6" fillId="0" borderId="0" xfId="1" applyNumberFormat="1" applyFont="1" applyAlignment="1">
      <alignment vertical="center" wrapText="1"/>
    </xf>
    <xf numFmtId="43" fontId="6" fillId="0" borderId="0" xfId="1" applyFont="1" applyAlignment="1">
      <alignment vertical="center" wrapText="1"/>
    </xf>
    <xf numFmtId="43" fontId="6" fillId="0" borderId="0" xfId="1" applyFont="1" applyFill="1" applyAlignment="1">
      <alignment horizontal="right" vertical="center" wrapText="1"/>
    </xf>
    <xf numFmtId="43" fontId="10" fillId="0" borderId="0" xfId="1" applyFont="1" applyAlignment="1">
      <alignment vertical="center" wrapText="1"/>
    </xf>
    <xf numFmtId="2" fontId="10" fillId="0" borderId="4" xfId="1" applyNumberFormat="1" applyFont="1" applyBorder="1" applyAlignment="1"/>
    <xf numFmtId="2" fontId="10" fillId="0" borderId="4" xfId="1" applyNumberFormat="1" applyFont="1" applyBorder="1" applyAlignment="1">
      <alignment horizontal="right"/>
    </xf>
    <xf numFmtId="0" fontId="9" fillId="0" borderId="5" xfId="0" applyFont="1" applyBorder="1" applyAlignment="1">
      <alignment vertical="center"/>
    </xf>
    <xf numFmtId="43" fontId="10" fillId="0" borderId="5" xfId="1" applyFont="1" applyFill="1" applyBorder="1"/>
    <xf numFmtId="0" fontId="6" fillId="0" borderId="0" xfId="0" applyFont="1" applyAlignment="1">
      <alignment wrapText="1"/>
    </xf>
    <xf numFmtId="0" fontId="6" fillId="0" borderId="7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10" fillId="0" borderId="0" xfId="0" applyFont="1"/>
    <xf numFmtId="2" fontId="10" fillId="0" borderId="0" xfId="1" applyNumberFormat="1" applyFont="1" applyFill="1" applyAlignment="1">
      <alignment vertical="center" wrapText="1"/>
    </xf>
    <xf numFmtId="2" fontId="6" fillId="0" borderId="0" xfId="1" applyNumberFormat="1" applyFont="1" applyFill="1" applyAlignment="1">
      <alignment horizontal="right" vertical="center" wrapText="1"/>
    </xf>
    <xf numFmtId="43" fontId="10" fillId="0" borderId="0" xfId="1" applyFont="1" applyFill="1" applyAlignment="1">
      <alignment horizontal="right" vertical="center" wrapText="1"/>
    </xf>
    <xf numFmtId="2" fontId="6" fillId="0" borderId="0" xfId="1" applyNumberFormat="1" applyFont="1" applyFill="1" applyAlignment="1">
      <alignment vertical="center" wrapText="1"/>
    </xf>
    <xf numFmtId="43" fontId="10" fillId="0" borderId="0" xfId="1" applyFont="1" applyFill="1" applyAlignment="1">
      <alignment vertical="center" wrapText="1"/>
    </xf>
    <xf numFmtId="0" fontId="6" fillId="0" borderId="6" xfId="0" applyFont="1" applyBorder="1" applyAlignment="1">
      <alignment wrapText="1"/>
    </xf>
    <xf numFmtId="0" fontId="14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6" fillId="0" borderId="7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9" fillId="2" borderId="2" xfId="0" applyFont="1" applyFill="1" applyBorder="1" applyAlignment="1">
      <alignment horizontal="left" vertical="center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4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1</xdr:row>
      <xdr:rowOff>117078</xdr:rowOff>
    </xdr:from>
    <xdr:to>
      <xdr:col>0</xdr:col>
      <xdr:colOff>4894518</xdr:colOff>
      <xdr:row>5</xdr:row>
      <xdr:rowOff>329046</xdr:rowOff>
    </xdr:to>
    <xdr:pic>
      <xdr:nvPicPr>
        <xdr:cNvPr id="5" name="4 Imagen" descr="logo mid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4" y="307578"/>
          <a:ext cx="4842564" cy="1874513"/>
        </a:xfrm>
        <a:prstGeom prst="rect">
          <a:avLst/>
        </a:prstGeom>
      </xdr:spPr>
    </xdr:pic>
    <xdr:clientData/>
  </xdr:twoCellAnchor>
  <xdr:twoCellAnchor editAs="oneCell">
    <xdr:from>
      <xdr:col>10</xdr:col>
      <xdr:colOff>1221983</xdr:colOff>
      <xdr:row>0</xdr:row>
      <xdr:rowOff>64931</xdr:rowOff>
    </xdr:from>
    <xdr:to>
      <xdr:col>12</xdr:col>
      <xdr:colOff>1137933</xdr:colOff>
      <xdr:row>6</xdr:row>
      <xdr:rowOff>59423</xdr:rowOff>
    </xdr:to>
    <xdr:pic>
      <xdr:nvPicPr>
        <xdr:cNvPr id="6" name="5 Imagen" descr="Logo CESA con efecto copia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163376" y="64931"/>
          <a:ext cx="2843428" cy="2226063"/>
        </a:xfrm>
        <a:prstGeom prst="rect">
          <a:avLst/>
        </a:prstGeom>
      </xdr:spPr>
    </xdr:pic>
    <xdr:clientData/>
  </xdr:twoCellAnchor>
  <xdr:twoCellAnchor editAs="oneCell">
    <xdr:from>
      <xdr:col>9</xdr:col>
      <xdr:colOff>941294</xdr:colOff>
      <xdr:row>101</xdr:row>
      <xdr:rowOff>41740</xdr:rowOff>
    </xdr:from>
    <xdr:to>
      <xdr:col>12</xdr:col>
      <xdr:colOff>542470</xdr:colOff>
      <xdr:row>110</xdr:row>
      <xdr:rowOff>163326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EA5E36-979C-4562-923B-DBF69CA4A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90" t="1493" r="13861" b="-1493"/>
        <a:stretch/>
      </xdr:blipFill>
      <xdr:spPr bwMode="auto">
        <a:xfrm>
          <a:off x="21470470" y="26173858"/>
          <a:ext cx="4073467" cy="258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117000</xdr:colOff>
      <xdr:row>99</xdr:row>
      <xdr:rowOff>34187</xdr:rowOff>
    </xdr:from>
    <xdr:to>
      <xdr:col>9</xdr:col>
      <xdr:colOff>624780</xdr:colOff>
      <xdr:row>114</xdr:row>
      <xdr:rowOff>96016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0857F8-68C7-4EFD-AE08-FAC9FBDE5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r="2089"/>
        <a:stretch/>
      </xdr:blipFill>
      <xdr:spPr bwMode="auto">
        <a:xfrm>
          <a:off x="14729471" y="25673246"/>
          <a:ext cx="6424485" cy="3737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4670612</xdr:colOff>
      <xdr:row>99</xdr:row>
      <xdr:rowOff>95812</xdr:rowOff>
    </xdr:from>
    <xdr:to>
      <xdr:col>4</xdr:col>
      <xdr:colOff>582273</xdr:colOff>
      <xdr:row>112</xdr:row>
      <xdr:rowOff>152402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2231409-1B3D-4D22-8538-31B25577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4"/>
        <a:stretch/>
      </xdr:blipFill>
      <xdr:spPr bwMode="auto">
        <a:xfrm>
          <a:off x="4670612" y="25734871"/>
          <a:ext cx="9044955" cy="3373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09"/>
  <sheetViews>
    <sheetView showGridLines="0" tabSelected="1" view="pageBreakPreview" topLeftCell="E1" zoomScale="98" zoomScaleNormal="70" zoomScaleSheetLayoutView="98" workbookViewId="0">
      <selection activeCell="K99" sqref="K99"/>
    </sheetView>
  </sheetViews>
  <sheetFormatPr baseColWidth="10" defaultColWidth="11.44140625" defaultRowHeight="14.4" x14ac:dyDescent="0.3"/>
  <cols>
    <col min="1" max="1" width="116.44140625" customWidth="1"/>
    <col min="2" max="2" width="30.33203125" bestFit="1" customWidth="1"/>
    <col min="3" max="3" width="23.109375" style="1" customWidth="1"/>
    <col min="4" max="10" width="21.5546875" customWidth="1"/>
    <col min="11" max="11" width="22.77734375" customWidth="1"/>
    <col min="12" max="12" width="21" customWidth="1"/>
    <col min="13" max="13" width="23.21875" customWidth="1"/>
  </cols>
  <sheetData>
    <row r="2" spans="1:13" ht="32.4" x14ac:dyDescent="0.3">
      <c r="A2" s="47" t="s">
        <v>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3" ht="32.25" customHeight="1" x14ac:dyDescent="0.3">
      <c r="A3" s="43" t="s">
        <v>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32.4" x14ac:dyDescent="0.3">
      <c r="A4" s="45" t="s">
        <v>91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32.4" x14ac:dyDescent="0.3">
      <c r="A5" s="43" t="s">
        <v>2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ht="32.4" x14ac:dyDescent="0.3">
      <c r="A6" s="43" t="s">
        <v>3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</row>
    <row r="8" spans="1:13" s="12" customFormat="1" ht="25.5" customHeight="1" x14ac:dyDescent="0.35">
      <c r="A8" s="51" t="s">
        <v>4</v>
      </c>
      <c r="B8" s="52" t="s">
        <v>5</v>
      </c>
      <c r="C8" s="52" t="s">
        <v>6</v>
      </c>
      <c r="D8" s="54" t="s">
        <v>7</v>
      </c>
      <c r="E8" s="55"/>
      <c r="F8" s="55"/>
      <c r="G8" s="55"/>
      <c r="H8" s="55"/>
      <c r="I8" s="55"/>
      <c r="J8" s="55"/>
      <c r="K8" s="55"/>
      <c r="L8" s="55"/>
      <c r="M8" s="55"/>
    </row>
    <row r="9" spans="1:13" s="12" customFormat="1" ht="19.8" x14ac:dyDescent="0.4">
      <c r="A9" s="51"/>
      <c r="B9" s="53"/>
      <c r="C9" s="53"/>
      <c r="D9" s="14" t="s">
        <v>8</v>
      </c>
      <c r="E9" s="14" t="s">
        <v>92</v>
      </c>
      <c r="F9" s="14" t="s">
        <v>93</v>
      </c>
      <c r="G9" s="14" t="s">
        <v>94</v>
      </c>
      <c r="H9" s="14" t="s">
        <v>95</v>
      </c>
      <c r="I9" s="14" t="s">
        <v>96</v>
      </c>
      <c r="J9" s="14" t="s">
        <v>100</v>
      </c>
      <c r="K9" s="14" t="s">
        <v>101</v>
      </c>
      <c r="L9" s="14" t="s">
        <v>102</v>
      </c>
      <c r="M9" s="14" t="s">
        <v>103</v>
      </c>
    </row>
    <row r="10" spans="1:13" s="12" customFormat="1" ht="19.8" x14ac:dyDescent="0.4">
      <c r="A10" s="15" t="s">
        <v>9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s="13" customFormat="1" ht="19.8" x14ac:dyDescent="0.4">
      <c r="A11" s="17" t="s">
        <v>10</v>
      </c>
      <c r="B11" s="18">
        <f>+B12+B13+B14++B16</f>
        <v>980952922</v>
      </c>
      <c r="C11" s="18">
        <f>+C12+C13+C14+C15+C16</f>
        <v>39633274</v>
      </c>
      <c r="D11" s="18">
        <f t="shared" ref="D11:E11" si="0">+D12+D13+D14+D15+D16</f>
        <v>73922907.75</v>
      </c>
      <c r="E11" s="18">
        <f t="shared" si="0"/>
        <v>76191048.849999994</v>
      </c>
      <c r="F11" s="18">
        <f t="shared" ref="F11:G11" si="1">+F12+F13+F14+F15+F16</f>
        <v>84284283.310000002</v>
      </c>
      <c r="G11" s="18">
        <f t="shared" si="1"/>
        <v>78241825.5</v>
      </c>
      <c r="H11" s="18">
        <f t="shared" ref="H11:I11" si="2">+H12+H13+H14+H15+H16</f>
        <v>78107765.090000004</v>
      </c>
      <c r="I11" s="18">
        <f t="shared" si="2"/>
        <v>78071514.969999999</v>
      </c>
      <c r="J11" s="18">
        <f t="shared" ref="J11:K11" si="3">+J12+J13+J14+J15+J16</f>
        <v>77380978.890000001</v>
      </c>
      <c r="K11" s="18">
        <f t="shared" si="3"/>
        <v>77015515.900000006</v>
      </c>
      <c r="L11" s="18">
        <f t="shared" ref="L11:M11" si="4">+L12+L13+L14+L15+L16</f>
        <v>77280880.430000007</v>
      </c>
      <c r="M11" s="18">
        <f t="shared" si="4"/>
        <v>77217260.780000001</v>
      </c>
    </row>
    <row r="12" spans="1:13" s="12" customFormat="1" ht="19.8" x14ac:dyDescent="0.4">
      <c r="A12" s="20" t="s">
        <v>11</v>
      </c>
      <c r="B12" s="21">
        <v>883855052</v>
      </c>
      <c r="C12" s="21">
        <v>36816000</v>
      </c>
      <c r="D12" s="23">
        <v>69277671</v>
      </c>
      <c r="E12" s="23">
        <v>69011571</v>
      </c>
      <c r="F12" s="23">
        <v>76902471</v>
      </c>
      <c r="G12" s="23">
        <v>71114971</v>
      </c>
      <c r="H12" s="23">
        <v>71026421</v>
      </c>
      <c r="I12" s="23">
        <v>70988621</v>
      </c>
      <c r="J12" s="23">
        <v>70772221</v>
      </c>
      <c r="K12" s="23">
        <v>70441571</v>
      </c>
      <c r="L12" s="23">
        <v>70765771</v>
      </c>
      <c r="M12" s="23">
        <v>70710793.5</v>
      </c>
    </row>
    <row r="13" spans="1:13" s="12" customFormat="1" ht="19.8" x14ac:dyDescent="0.4">
      <c r="A13" s="20" t="s">
        <v>12</v>
      </c>
      <c r="B13" s="21">
        <v>48905446</v>
      </c>
      <c r="C13" s="22">
        <v>0</v>
      </c>
      <c r="D13" s="23">
        <v>4645236.75</v>
      </c>
      <c r="E13" s="23">
        <v>4621229.25</v>
      </c>
      <c r="F13" s="23">
        <v>4583369.25</v>
      </c>
      <c r="G13" s="23">
        <v>4558488</v>
      </c>
      <c r="H13" s="23">
        <v>4542311.75</v>
      </c>
      <c r="I13" s="23">
        <v>4526063</v>
      </c>
      <c r="J13" s="23">
        <v>4508793</v>
      </c>
      <c r="K13" s="23">
        <v>4495090.5</v>
      </c>
      <c r="L13" s="23">
        <v>4440549.25</v>
      </c>
      <c r="M13" s="23">
        <v>4419140.5</v>
      </c>
    </row>
    <row r="14" spans="1:13" s="12" customFormat="1" ht="19.8" x14ac:dyDescent="0.4">
      <c r="A14" s="20" t="s">
        <v>13</v>
      </c>
      <c r="B14" s="24">
        <v>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</row>
    <row r="15" spans="1:13" s="12" customFormat="1" ht="19.8" x14ac:dyDescent="0.4">
      <c r="A15" s="20" t="s">
        <v>14</v>
      </c>
      <c r="B15" s="24">
        <v>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</row>
    <row r="16" spans="1:13" s="12" customFormat="1" ht="19.8" x14ac:dyDescent="0.4">
      <c r="A16" s="20" t="s">
        <v>15</v>
      </c>
      <c r="B16" s="21">
        <v>48192424</v>
      </c>
      <c r="C16" s="21">
        <v>2817274</v>
      </c>
      <c r="D16" s="24">
        <v>0</v>
      </c>
      <c r="E16" s="25">
        <v>2558248.6</v>
      </c>
      <c r="F16" s="25">
        <v>2798443.06</v>
      </c>
      <c r="G16" s="25">
        <v>2568366.5</v>
      </c>
      <c r="H16" s="25">
        <v>2539032.34</v>
      </c>
      <c r="I16" s="21">
        <v>2556830.9700000002</v>
      </c>
      <c r="J16" s="21">
        <v>2099964.89</v>
      </c>
      <c r="K16" s="21">
        <v>2078854.4</v>
      </c>
      <c r="L16" s="21">
        <v>2074560.18</v>
      </c>
      <c r="M16" s="21">
        <v>2087326.78</v>
      </c>
    </row>
    <row r="17" spans="1:13" s="13" customFormat="1" ht="19.8" x14ac:dyDescent="0.4">
      <c r="A17" s="17" t="s">
        <v>16</v>
      </c>
      <c r="B17" s="18">
        <f>+B18+B19+B20+B21+B22+B23+B24+B25+B26</f>
        <v>201655960</v>
      </c>
      <c r="C17" s="38">
        <f>+C18+C19+C20+C21+C22+C23+C24+C25+C26</f>
        <v>-103092145.09999999</v>
      </c>
      <c r="D17" s="18">
        <f t="shared" ref="D17" si="5">+D18+D19+D20+D21+D22+D23+D24+D25+D26</f>
        <v>5286473.24</v>
      </c>
      <c r="E17" s="18">
        <f t="shared" ref="E17:K17" si="6">+E18+E19+E20+E21+E22+E23+E24+E25+E26</f>
        <v>4306855.3599999994</v>
      </c>
      <c r="F17" s="18">
        <f t="shared" si="6"/>
        <v>7300314.4699999997</v>
      </c>
      <c r="G17" s="18">
        <f t="shared" si="6"/>
        <v>3379513.9800000004</v>
      </c>
      <c r="H17" s="18">
        <f t="shared" si="6"/>
        <v>5221650.7300000004</v>
      </c>
      <c r="I17" s="18">
        <f t="shared" si="6"/>
        <v>2350725.5300000003</v>
      </c>
      <c r="J17" s="18">
        <f t="shared" si="6"/>
        <v>7268652.3099999987</v>
      </c>
      <c r="K17" s="18">
        <f t="shared" si="6"/>
        <v>3083397.24</v>
      </c>
      <c r="L17" s="18">
        <f t="shared" ref="L17:M17" si="7">+L18+L19+L20+L21+L22+L23+L24+L25+L26</f>
        <v>3266372.9299999997</v>
      </c>
      <c r="M17" s="18">
        <f t="shared" si="7"/>
        <v>3540211.32</v>
      </c>
    </row>
    <row r="18" spans="1:13" s="12" customFormat="1" ht="19.8" x14ac:dyDescent="0.4">
      <c r="A18" s="20" t="s">
        <v>17</v>
      </c>
      <c r="B18" s="21">
        <v>181155960</v>
      </c>
      <c r="C18" s="26">
        <v>-156450000</v>
      </c>
      <c r="D18" s="21">
        <v>2581344.54</v>
      </c>
      <c r="E18" s="21">
        <v>1540363.72</v>
      </c>
      <c r="F18" s="21">
        <v>1991746.47</v>
      </c>
      <c r="G18" s="21">
        <v>1977936.3</v>
      </c>
      <c r="H18" s="21">
        <v>2025113.4</v>
      </c>
      <c r="I18" s="21">
        <v>577103.68000000005</v>
      </c>
      <c r="J18" s="21">
        <v>578854.75</v>
      </c>
      <c r="K18" s="21">
        <v>1066510.3600000001</v>
      </c>
      <c r="L18" s="21">
        <v>108455</v>
      </c>
      <c r="M18" s="21">
        <v>625405.47</v>
      </c>
    </row>
    <row r="19" spans="1:13" s="12" customFormat="1" ht="19.8" x14ac:dyDescent="0.4">
      <c r="A19" s="20" t="s">
        <v>18</v>
      </c>
      <c r="B19" s="21">
        <v>0</v>
      </c>
      <c r="C19" s="26">
        <v>4900000</v>
      </c>
      <c r="D19" s="21">
        <v>2442202.54</v>
      </c>
      <c r="E19" s="21">
        <v>107793</v>
      </c>
      <c r="F19" s="21">
        <v>1652000</v>
      </c>
      <c r="G19" s="21">
        <v>217391.4</v>
      </c>
      <c r="H19" s="24">
        <v>0</v>
      </c>
      <c r="I19" s="25">
        <v>31270</v>
      </c>
      <c r="J19" s="21">
        <v>1688652.9</v>
      </c>
      <c r="K19" s="21">
        <v>289523.62</v>
      </c>
      <c r="L19" s="24">
        <v>0</v>
      </c>
      <c r="M19" s="24">
        <v>0</v>
      </c>
    </row>
    <row r="20" spans="1:13" s="12" customFormat="1" ht="19.8" x14ac:dyDescent="0.4">
      <c r="A20" s="20" t="s">
        <v>19</v>
      </c>
      <c r="B20" s="21">
        <v>9000000</v>
      </c>
      <c r="C20" s="39">
        <v>0</v>
      </c>
      <c r="D20" s="21">
        <v>144400</v>
      </c>
      <c r="E20" s="21">
        <v>637050</v>
      </c>
      <c r="F20" s="21">
        <v>424000</v>
      </c>
      <c r="G20" s="21">
        <v>330800</v>
      </c>
      <c r="H20" s="21">
        <v>505250</v>
      </c>
      <c r="I20" s="21">
        <v>342250</v>
      </c>
      <c r="J20" s="21">
        <v>758900</v>
      </c>
      <c r="K20" s="21">
        <v>625100</v>
      </c>
      <c r="L20" s="21">
        <v>1265000</v>
      </c>
      <c r="M20" s="21">
        <v>738450</v>
      </c>
    </row>
    <row r="21" spans="1:13" s="12" customFormat="1" ht="19.8" x14ac:dyDescent="0.4">
      <c r="A21" s="20" t="s">
        <v>20</v>
      </c>
      <c r="B21" s="21">
        <v>1500000</v>
      </c>
      <c r="C21" s="26">
        <v>4763802</v>
      </c>
      <c r="D21" s="24">
        <v>0</v>
      </c>
      <c r="E21" s="24">
        <v>0</v>
      </c>
      <c r="F21" s="21">
        <v>521989.44</v>
      </c>
      <c r="G21" s="24">
        <v>0</v>
      </c>
      <c r="H21" s="25">
        <v>1100000</v>
      </c>
      <c r="I21" s="24">
        <v>0</v>
      </c>
      <c r="J21" s="21">
        <v>2561731.02</v>
      </c>
      <c r="K21" s="21">
        <v>69660.600000000006</v>
      </c>
      <c r="L21" s="21">
        <v>79538.899999999994</v>
      </c>
      <c r="M21" s="21">
        <v>259681.2</v>
      </c>
    </row>
    <row r="22" spans="1:13" s="12" customFormat="1" ht="19.8" x14ac:dyDescent="0.4">
      <c r="A22" s="20" t="s">
        <v>21</v>
      </c>
      <c r="B22" s="21">
        <v>10000000</v>
      </c>
      <c r="C22" s="26">
        <v>2423203.62</v>
      </c>
      <c r="D22" s="24">
        <v>0</v>
      </c>
      <c r="E22" s="25">
        <v>722430</v>
      </c>
      <c r="F22" s="25">
        <v>2415105.62</v>
      </c>
      <c r="G22" s="25">
        <v>305030</v>
      </c>
      <c r="H22" s="25">
        <v>765558</v>
      </c>
      <c r="I22" s="21">
        <v>70130</v>
      </c>
      <c r="J22" s="21">
        <v>305030</v>
      </c>
      <c r="K22" s="21">
        <v>305030</v>
      </c>
      <c r="L22" s="24">
        <v>0</v>
      </c>
      <c r="M22" s="24">
        <v>0</v>
      </c>
    </row>
    <row r="23" spans="1:13" s="12" customFormat="1" ht="19.8" x14ac:dyDescent="0.4">
      <c r="A23" s="20" t="s">
        <v>22</v>
      </c>
      <c r="B23" s="24">
        <v>0</v>
      </c>
      <c r="C23" s="26">
        <v>8823020</v>
      </c>
      <c r="D23" s="22">
        <v>0</v>
      </c>
      <c r="E23" s="22">
        <v>0</v>
      </c>
      <c r="F23" s="25">
        <v>26955</v>
      </c>
      <c r="G23" s="24">
        <v>0</v>
      </c>
      <c r="H23" s="25">
        <v>600000</v>
      </c>
      <c r="I23" s="24">
        <v>0</v>
      </c>
      <c r="J23" s="21">
        <v>210593.64</v>
      </c>
      <c r="K23" s="21">
        <v>9965</v>
      </c>
      <c r="L23" s="21">
        <v>23285</v>
      </c>
      <c r="M23" s="21">
        <v>19860</v>
      </c>
    </row>
    <row r="24" spans="1:13" s="12" customFormat="1" ht="19.8" x14ac:dyDescent="0.4">
      <c r="A24" s="20" t="s">
        <v>23</v>
      </c>
      <c r="B24" s="24">
        <v>0</v>
      </c>
      <c r="C24" s="26">
        <v>20241630.870000001</v>
      </c>
      <c r="D24" s="24">
        <v>0</v>
      </c>
      <c r="E24" s="25">
        <v>549152.77</v>
      </c>
      <c r="F24" s="25">
        <v>150591.6</v>
      </c>
      <c r="G24" s="25">
        <v>429830.12</v>
      </c>
      <c r="H24" s="25">
        <v>132396</v>
      </c>
      <c r="I24" s="25">
        <v>1329971.8500000001</v>
      </c>
      <c r="J24" s="21">
        <v>565810.48</v>
      </c>
      <c r="K24" s="21">
        <v>416245</v>
      </c>
      <c r="L24" s="21">
        <v>1601708.4</v>
      </c>
      <c r="M24" s="21">
        <v>1412578</v>
      </c>
    </row>
    <row r="25" spans="1:13" s="12" customFormat="1" ht="19.8" x14ac:dyDescent="0.4">
      <c r="A25" s="20" t="s">
        <v>24</v>
      </c>
      <c r="B25" s="24">
        <v>0</v>
      </c>
      <c r="C25" s="26">
        <v>6220000</v>
      </c>
      <c r="D25" s="21">
        <v>118526.16</v>
      </c>
      <c r="E25" s="21">
        <v>114281.87</v>
      </c>
      <c r="F25" s="21">
        <v>117926.34</v>
      </c>
      <c r="G25" s="21">
        <v>118526.16</v>
      </c>
      <c r="H25" s="21">
        <v>93333.33</v>
      </c>
      <c r="I25" s="24">
        <v>0</v>
      </c>
      <c r="J25" s="21">
        <v>599079.52</v>
      </c>
      <c r="K25" s="21">
        <v>301362.65999999997</v>
      </c>
      <c r="L25" s="21">
        <v>188385.63</v>
      </c>
      <c r="M25" s="21">
        <v>93333.33</v>
      </c>
    </row>
    <row r="26" spans="1:13" s="12" customFormat="1" ht="19.8" x14ac:dyDescent="0.4">
      <c r="A26" s="20" t="s">
        <v>25</v>
      </c>
      <c r="B26" s="24">
        <v>0</v>
      </c>
      <c r="C26" s="26">
        <v>5986198.4100000001</v>
      </c>
      <c r="D26" s="22">
        <v>0</v>
      </c>
      <c r="E26" s="21">
        <v>635784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1">
        <v>390903.32</v>
      </c>
    </row>
    <row r="27" spans="1:13" s="13" customFormat="1" ht="19.8" x14ac:dyDescent="0.4">
      <c r="A27" s="17" t="s">
        <v>26</v>
      </c>
      <c r="B27" s="18">
        <f>+B28+B29+B30+B31+B32+B33+B34+B35+B36</f>
        <v>255772681</v>
      </c>
      <c r="C27" s="38">
        <f>+C29+C28+C30+C31+C32+C33+C34+C35+C36</f>
        <v>15900548.440000027</v>
      </c>
      <c r="D27" s="18">
        <f t="shared" ref="D27" si="8">+D29+D28+D30+D31+D32+D33+D34+D35+D36</f>
        <v>17957421.309999999</v>
      </c>
      <c r="E27" s="18">
        <f t="shared" ref="E27:K27" si="9">+E29+E28+E30+E31+E32+E33+E34+E35+E36</f>
        <v>12397718.469999999</v>
      </c>
      <c r="F27" s="18">
        <f t="shared" si="9"/>
        <v>13532475.430000002</v>
      </c>
      <c r="G27" s="18">
        <f t="shared" si="9"/>
        <v>25522052.170000002</v>
      </c>
      <c r="H27" s="18">
        <f t="shared" si="9"/>
        <v>21165425.16</v>
      </c>
      <c r="I27" s="18">
        <f t="shared" si="9"/>
        <v>12035755.870000001</v>
      </c>
      <c r="J27" s="18">
        <f t="shared" si="9"/>
        <v>11799037.34</v>
      </c>
      <c r="K27" s="18">
        <f t="shared" si="9"/>
        <v>19291955.380000003</v>
      </c>
      <c r="L27" s="18">
        <f t="shared" ref="L27:M27" si="10">+L29+L28+L30+L31+L32+L33+L34+L35+L36</f>
        <v>10244582.15</v>
      </c>
      <c r="M27" s="18">
        <f t="shared" si="10"/>
        <v>22187213.829999998</v>
      </c>
    </row>
    <row r="28" spans="1:13" s="12" customFormat="1" ht="19.8" x14ac:dyDescent="0.4">
      <c r="A28" s="20" t="s">
        <v>27</v>
      </c>
      <c r="B28" s="21">
        <v>11102167</v>
      </c>
      <c r="C28" s="26">
        <v>72172970.5</v>
      </c>
      <c r="D28" s="21">
        <v>6482760</v>
      </c>
      <c r="E28" s="21">
        <v>6008800</v>
      </c>
      <c r="F28" s="21">
        <v>6584902.7199999997</v>
      </c>
      <c r="G28" s="21">
        <v>6320437.04</v>
      </c>
      <c r="H28" s="21">
        <v>6327720</v>
      </c>
      <c r="I28" s="21">
        <v>6245876.3600000003</v>
      </c>
      <c r="J28" s="21">
        <v>6386790</v>
      </c>
      <c r="K28" s="21">
        <v>6523372.04</v>
      </c>
      <c r="L28" s="21">
        <v>6066900</v>
      </c>
      <c r="M28" s="21">
        <v>8189342.7999999998</v>
      </c>
    </row>
    <row r="29" spans="1:13" s="12" customFormat="1" ht="19.8" x14ac:dyDescent="0.4">
      <c r="A29" s="20" t="s">
        <v>28</v>
      </c>
      <c r="B29" s="24">
        <v>0</v>
      </c>
      <c r="C29" s="26">
        <v>56812829.030000001</v>
      </c>
      <c r="D29" s="21">
        <v>6796436.5599999996</v>
      </c>
      <c r="E29" s="21">
        <v>1761061.5</v>
      </c>
      <c r="F29" s="21">
        <v>61950</v>
      </c>
      <c r="G29" s="21">
        <v>10495569</v>
      </c>
      <c r="H29" s="21">
        <v>7037402</v>
      </c>
      <c r="I29" s="24">
        <v>0</v>
      </c>
      <c r="J29" s="21">
        <v>213816</v>
      </c>
      <c r="K29" s="21">
        <v>5881672.8300000001</v>
      </c>
      <c r="L29" s="21">
        <v>24780</v>
      </c>
      <c r="M29" s="21">
        <v>6298457.6799999997</v>
      </c>
    </row>
    <row r="30" spans="1:13" s="12" customFormat="1" ht="19.8" x14ac:dyDescent="0.4">
      <c r="A30" s="20" t="s">
        <v>29</v>
      </c>
      <c r="B30" s="24">
        <v>0</v>
      </c>
      <c r="C30" s="26">
        <v>6488601.1799999997</v>
      </c>
      <c r="D30" s="22">
        <v>0</v>
      </c>
      <c r="E30" s="22">
        <v>0</v>
      </c>
      <c r="F30" s="21">
        <v>734423.74</v>
      </c>
      <c r="G30" s="24">
        <v>0</v>
      </c>
      <c r="H30" s="24">
        <v>0</v>
      </c>
      <c r="I30" s="24">
        <v>0</v>
      </c>
      <c r="J30" s="21">
        <v>42716</v>
      </c>
      <c r="K30" s="24">
        <v>0</v>
      </c>
      <c r="L30" s="24">
        <v>0</v>
      </c>
      <c r="M30" s="21">
        <v>150762.70000000001</v>
      </c>
    </row>
    <row r="31" spans="1:13" s="12" customFormat="1" ht="19.8" x14ac:dyDescent="0.4">
      <c r="A31" s="20" t="s">
        <v>30</v>
      </c>
      <c r="B31" s="24">
        <v>0</v>
      </c>
      <c r="C31" s="26">
        <v>8000000</v>
      </c>
      <c r="D31" s="24">
        <v>0</v>
      </c>
      <c r="E31" s="25">
        <v>182225</v>
      </c>
      <c r="F31" s="21">
        <v>1071203</v>
      </c>
      <c r="G31" s="24">
        <v>0</v>
      </c>
      <c r="H31" s="25">
        <v>542394</v>
      </c>
      <c r="I31" s="24">
        <v>0</v>
      </c>
      <c r="J31" s="21">
        <v>625650</v>
      </c>
      <c r="K31" s="24">
        <v>0</v>
      </c>
      <c r="L31" s="24">
        <v>0</v>
      </c>
      <c r="M31" s="21">
        <v>1372730</v>
      </c>
    </row>
    <row r="32" spans="1:13" s="12" customFormat="1" ht="19.8" x14ac:dyDescent="0.4">
      <c r="A32" s="20" t="s">
        <v>31</v>
      </c>
      <c r="B32" s="24">
        <v>0</v>
      </c>
      <c r="C32" s="26">
        <v>5195632.3600000003</v>
      </c>
      <c r="D32" s="24">
        <v>0</v>
      </c>
      <c r="E32" s="24">
        <v>203.55</v>
      </c>
      <c r="F32" s="21">
        <v>5015</v>
      </c>
      <c r="G32" s="21">
        <v>98294</v>
      </c>
      <c r="H32" s="21">
        <v>1440893.54</v>
      </c>
      <c r="I32" s="24">
        <v>0</v>
      </c>
      <c r="J32" s="21">
        <v>36875</v>
      </c>
      <c r="K32" s="21">
        <v>117781.75</v>
      </c>
      <c r="L32" s="24">
        <v>0</v>
      </c>
      <c r="M32" s="21">
        <v>66358.48</v>
      </c>
    </row>
    <row r="33" spans="1:13" s="12" customFormat="1" ht="19.8" x14ac:dyDescent="0.4">
      <c r="A33" s="20" t="s">
        <v>32</v>
      </c>
      <c r="B33" s="24">
        <v>0</v>
      </c>
      <c r="C33" s="26">
        <v>5780000</v>
      </c>
      <c r="D33" s="24">
        <v>0</v>
      </c>
      <c r="E33" s="25">
        <v>29113.55</v>
      </c>
      <c r="F33" s="21">
        <v>154299.75</v>
      </c>
      <c r="G33" s="21">
        <v>234820</v>
      </c>
      <c r="H33" s="21">
        <v>46080.480000000003</v>
      </c>
      <c r="I33" s="21">
        <v>13924</v>
      </c>
      <c r="J33" s="21"/>
      <c r="K33" s="21">
        <v>47189.97</v>
      </c>
      <c r="L33" s="21">
        <v>448.4</v>
      </c>
      <c r="M33" s="21">
        <v>128788.48</v>
      </c>
    </row>
    <row r="34" spans="1:13" s="12" customFormat="1" ht="19.8" x14ac:dyDescent="0.4">
      <c r="A34" s="20" t="s">
        <v>33</v>
      </c>
      <c r="B34" s="21">
        <v>18225382</v>
      </c>
      <c r="C34" s="26">
        <v>51962378</v>
      </c>
      <c r="D34" s="21">
        <v>3287417.75</v>
      </c>
      <c r="E34" s="21">
        <v>3663392.27</v>
      </c>
      <c r="F34" s="21">
        <v>2573315.7999999998</v>
      </c>
      <c r="G34" s="21">
        <v>6473676.0300000003</v>
      </c>
      <c r="H34" s="21">
        <v>2983556.69</v>
      </c>
      <c r="I34" s="21">
        <v>4357890.51</v>
      </c>
      <c r="J34" s="21">
        <v>3151244.54</v>
      </c>
      <c r="K34" s="21">
        <v>5711604.0300000003</v>
      </c>
      <c r="L34" s="21">
        <v>2760059.65</v>
      </c>
      <c r="M34" s="21">
        <v>3245595.83</v>
      </c>
    </row>
    <row r="35" spans="1:13" s="12" customFormat="1" ht="19.8" x14ac:dyDescent="0.4">
      <c r="A35" s="20" t="s">
        <v>34</v>
      </c>
      <c r="B35" s="24">
        <v>0</v>
      </c>
      <c r="C35" s="37">
        <v>0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</row>
    <row r="36" spans="1:13" s="12" customFormat="1" ht="19.8" x14ac:dyDescent="0.4">
      <c r="A36" s="20" t="s">
        <v>35</v>
      </c>
      <c r="B36" s="21">
        <v>226445132</v>
      </c>
      <c r="C36" s="26">
        <v>-190511862.63</v>
      </c>
      <c r="D36" s="25">
        <v>1390807</v>
      </c>
      <c r="E36" s="25">
        <v>752922.6</v>
      </c>
      <c r="F36" s="21">
        <v>2347365.42</v>
      </c>
      <c r="G36" s="21">
        <v>1899256.1</v>
      </c>
      <c r="H36" s="21">
        <v>2787378.45</v>
      </c>
      <c r="I36" s="21">
        <v>1418065</v>
      </c>
      <c r="J36" s="21">
        <v>1341945.8</v>
      </c>
      <c r="K36" s="21">
        <v>1010334.76</v>
      </c>
      <c r="L36" s="21">
        <v>1392394.1</v>
      </c>
      <c r="M36" s="21">
        <v>2735177.86</v>
      </c>
    </row>
    <row r="37" spans="1:13" s="12" customFormat="1" ht="19.8" x14ac:dyDescent="0.4">
      <c r="A37" s="17" t="s">
        <v>36</v>
      </c>
      <c r="B37" s="19">
        <f>+B38+B39+B40+B41+B42+B43+B44+B45</f>
        <v>0</v>
      </c>
      <c r="C37" s="36"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</row>
    <row r="38" spans="1:13" s="12" customFormat="1" ht="19.8" x14ac:dyDescent="0.4">
      <c r="A38" s="20" t="s">
        <v>37</v>
      </c>
      <c r="B38" s="24">
        <v>0</v>
      </c>
      <c r="C38" s="39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</row>
    <row r="39" spans="1:13" s="12" customFormat="1" ht="19.8" x14ac:dyDescent="0.4">
      <c r="A39" s="20" t="s">
        <v>38</v>
      </c>
      <c r="B39" s="24">
        <v>0</v>
      </c>
      <c r="C39" s="39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</row>
    <row r="40" spans="1:13" s="12" customFormat="1" ht="19.8" x14ac:dyDescent="0.4">
      <c r="A40" s="20" t="s">
        <v>39</v>
      </c>
      <c r="B40" s="24">
        <v>0</v>
      </c>
      <c r="C40" s="39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</row>
    <row r="41" spans="1:13" s="12" customFormat="1" ht="19.8" x14ac:dyDescent="0.4">
      <c r="A41" s="20" t="s">
        <v>40</v>
      </c>
      <c r="B41" s="24">
        <v>0</v>
      </c>
      <c r="C41" s="39">
        <v>0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</row>
    <row r="42" spans="1:13" s="12" customFormat="1" ht="19.8" x14ac:dyDescent="0.4">
      <c r="A42" s="20" t="s">
        <v>41</v>
      </c>
      <c r="B42" s="24">
        <v>0</v>
      </c>
      <c r="C42" s="39">
        <v>0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</row>
    <row r="43" spans="1:13" s="12" customFormat="1" ht="19.8" x14ac:dyDescent="0.4">
      <c r="A43" s="20" t="s">
        <v>42</v>
      </c>
      <c r="B43" s="24">
        <v>0</v>
      </c>
      <c r="C43" s="39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</row>
    <row r="44" spans="1:13" s="12" customFormat="1" ht="19.8" x14ac:dyDescent="0.4">
      <c r="A44" s="20" t="s">
        <v>43</v>
      </c>
      <c r="B44" s="24">
        <v>0</v>
      </c>
      <c r="C44" s="39">
        <v>0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</row>
    <row r="45" spans="1:13" s="12" customFormat="1" ht="19.8" x14ac:dyDescent="0.4">
      <c r="A45" s="20" t="s">
        <v>44</v>
      </c>
      <c r="B45" s="24">
        <v>0</v>
      </c>
      <c r="C45" s="39">
        <v>0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</row>
    <row r="46" spans="1:13" s="13" customFormat="1" ht="19.8" x14ac:dyDescent="0.4">
      <c r="A46" s="17" t="s">
        <v>45</v>
      </c>
      <c r="B46" s="19">
        <v>0</v>
      </c>
      <c r="C46" s="36"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</row>
    <row r="47" spans="1:13" s="12" customFormat="1" ht="19.8" x14ac:dyDescent="0.4">
      <c r="A47" s="20" t="s">
        <v>46</v>
      </c>
      <c r="B47" s="24">
        <v>0</v>
      </c>
      <c r="C47" s="39">
        <v>0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</row>
    <row r="48" spans="1:13" s="12" customFormat="1" ht="19.8" x14ac:dyDescent="0.4">
      <c r="A48" s="20" t="s">
        <v>47</v>
      </c>
      <c r="B48" s="24">
        <v>0</v>
      </c>
      <c r="C48" s="39">
        <v>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</row>
    <row r="49" spans="1:13" s="12" customFormat="1" ht="19.8" x14ac:dyDescent="0.4">
      <c r="A49" s="20" t="s">
        <v>48</v>
      </c>
      <c r="B49" s="24">
        <v>0</v>
      </c>
      <c r="C49" s="39">
        <v>0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</row>
    <row r="50" spans="1:13" s="12" customFormat="1" ht="19.8" x14ac:dyDescent="0.4">
      <c r="A50" s="20" t="s">
        <v>49</v>
      </c>
      <c r="B50" s="24">
        <v>0</v>
      </c>
      <c r="C50" s="39">
        <v>0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</row>
    <row r="51" spans="1:13" s="12" customFormat="1" ht="19.8" x14ac:dyDescent="0.4">
      <c r="A51" s="20" t="s">
        <v>50</v>
      </c>
      <c r="B51" s="24">
        <v>0</v>
      </c>
      <c r="C51" s="39">
        <v>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</row>
    <row r="52" spans="1:13" s="12" customFormat="1" ht="19.8" x14ac:dyDescent="0.4">
      <c r="A52" s="20" t="s">
        <v>51</v>
      </c>
      <c r="B52" s="24">
        <v>0</v>
      </c>
      <c r="C52" s="39">
        <v>0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</row>
    <row r="53" spans="1:13" s="13" customFormat="1" ht="19.8" x14ac:dyDescent="0.4">
      <c r="A53" s="17" t="s">
        <v>52</v>
      </c>
      <c r="B53" s="19">
        <f>+B54+B55+B56+B57+B58+B59+B60+B61+B62</f>
        <v>0</v>
      </c>
      <c r="C53" s="38">
        <f>+C54+C55+C56+C57+C58+C59+C60+C61+C62</f>
        <v>44326700.769999996</v>
      </c>
      <c r="D53" s="19">
        <v>0</v>
      </c>
      <c r="E53" s="27">
        <f>SUM(E58)</f>
        <v>1124097.5</v>
      </c>
      <c r="F53" s="27">
        <f t="shared" ref="F53:L53" si="11">SUM(F54:F62)</f>
        <v>498352.09</v>
      </c>
      <c r="G53" s="27">
        <f t="shared" si="11"/>
        <v>1170123</v>
      </c>
      <c r="H53" s="27">
        <f t="shared" si="11"/>
        <v>1662572</v>
      </c>
      <c r="I53" s="27">
        <f t="shared" si="11"/>
        <v>1376293</v>
      </c>
      <c r="J53" s="27">
        <f t="shared" si="11"/>
        <v>1091942.74</v>
      </c>
      <c r="K53" s="27">
        <f t="shared" si="11"/>
        <v>729571.37</v>
      </c>
      <c r="L53" s="27">
        <f t="shared" si="11"/>
        <v>222301.96999999997</v>
      </c>
      <c r="M53" s="27">
        <f t="shared" ref="M53" si="12">SUM(M54:M62)</f>
        <v>1313294.43</v>
      </c>
    </row>
    <row r="54" spans="1:13" s="12" customFormat="1" ht="19.8" x14ac:dyDescent="0.4">
      <c r="A54" s="20" t="s">
        <v>53</v>
      </c>
      <c r="B54" s="24">
        <v>0</v>
      </c>
      <c r="C54" s="26">
        <v>9134075.2699999996</v>
      </c>
      <c r="D54" s="24">
        <v>0</v>
      </c>
      <c r="E54" s="24">
        <v>0</v>
      </c>
      <c r="F54" s="21">
        <v>71980</v>
      </c>
      <c r="G54" s="21">
        <v>109244</v>
      </c>
      <c r="H54" s="21">
        <v>292994</v>
      </c>
      <c r="I54" s="21">
        <v>784110</v>
      </c>
      <c r="J54" s="24">
        <v>0</v>
      </c>
      <c r="K54" s="21">
        <v>295805.14</v>
      </c>
      <c r="L54" s="21">
        <v>151867.76999999999</v>
      </c>
      <c r="M54" s="21">
        <v>295226.23</v>
      </c>
    </row>
    <row r="55" spans="1:13" s="12" customFormat="1" ht="19.8" x14ac:dyDescent="0.4">
      <c r="A55" s="20" t="s">
        <v>54</v>
      </c>
      <c r="B55" s="24">
        <v>0</v>
      </c>
      <c r="C55" s="26">
        <v>1402308</v>
      </c>
      <c r="D55" s="24">
        <v>0</v>
      </c>
      <c r="E55" s="24">
        <v>0</v>
      </c>
      <c r="F55" s="24">
        <v>0</v>
      </c>
      <c r="G55" s="21">
        <v>135346</v>
      </c>
      <c r="H55" s="21">
        <v>172280</v>
      </c>
      <c r="I55" s="21">
        <v>258892</v>
      </c>
      <c r="J55" s="24">
        <v>0</v>
      </c>
      <c r="K55" s="24">
        <v>0</v>
      </c>
      <c r="L55" s="24">
        <v>0</v>
      </c>
      <c r="M55" s="21">
        <v>37760</v>
      </c>
    </row>
    <row r="56" spans="1:13" s="12" customFormat="1" ht="19.8" x14ac:dyDescent="0.4">
      <c r="A56" s="20" t="s">
        <v>55</v>
      </c>
      <c r="B56" s="24">
        <v>0</v>
      </c>
      <c r="C56" s="26">
        <v>1000000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1">
        <v>353330</v>
      </c>
      <c r="K56" s="21">
        <v>44049.99</v>
      </c>
      <c r="L56" s="24">
        <v>0</v>
      </c>
      <c r="M56" s="24">
        <v>0</v>
      </c>
    </row>
    <row r="57" spans="1:13" s="12" customFormat="1" ht="19.8" x14ac:dyDescent="0.4">
      <c r="A57" s="20" t="s">
        <v>56</v>
      </c>
      <c r="B57" s="24">
        <v>0</v>
      </c>
      <c r="C57" s="26">
        <v>24193328.5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</row>
    <row r="58" spans="1:13" s="12" customFormat="1" ht="19.8" x14ac:dyDescent="0.4">
      <c r="A58" s="20" t="s">
        <v>57</v>
      </c>
      <c r="B58" s="24">
        <v>0</v>
      </c>
      <c r="C58" s="26">
        <v>4951989</v>
      </c>
      <c r="D58" s="24">
        <v>0</v>
      </c>
      <c r="E58" s="25">
        <v>1124097.5</v>
      </c>
      <c r="F58" s="25">
        <v>101716</v>
      </c>
      <c r="G58" s="24">
        <v>0</v>
      </c>
      <c r="H58" s="24">
        <v>0</v>
      </c>
      <c r="I58" s="21">
        <v>333291</v>
      </c>
      <c r="J58" s="21">
        <v>8106.6</v>
      </c>
      <c r="K58" s="21">
        <v>389716.24</v>
      </c>
      <c r="L58" s="21">
        <v>70434.2</v>
      </c>
      <c r="M58" s="21">
        <v>980308.2</v>
      </c>
    </row>
    <row r="59" spans="1:13" s="12" customFormat="1" ht="19.8" x14ac:dyDescent="0.4">
      <c r="A59" s="20" t="s">
        <v>58</v>
      </c>
      <c r="B59" s="24">
        <v>0</v>
      </c>
      <c r="C59" s="26">
        <v>2050000</v>
      </c>
      <c r="D59" s="24">
        <v>0</v>
      </c>
      <c r="E59" s="24">
        <v>0</v>
      </c>
      <c r="F59" s="24">
        <v>0</v>
      </c>
      <c r="G59" s="21">
        <v>925533</v>
      </c>
      <c r="H59" s="24">
        <v>0</v>
      </c>
      <c r="I59" s="24">
        <v>0</v>
      </c>
      <c r="J59" s="21">
        <v>730506.14</v>
      </c>
      <c r="K59" s="24">
        <v>0</v>
      </c>
      <c r="L59" s="24">
        <v>0</v>
      </c>
      <c r="M59" s="24">
        <v>0</v>
      </c>
    </row>
    <row r="60" spans="1:13" s="12" customFormat="1" ht="19.8" x14ac:dyDescent="0.4">
      <c r="A60" s="20" t="s">
        <v>59</v>
      </c>
      <c r="B60" s="24">
        <v>0</v>
      </c>
      <c r="C60" s="37">
        <v>0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</row>
    <row r="61" spans="1:13" s="12" customFormat="1" ht="19.8" x14ac:dyDescent="0.4">
      <c r="A61" s="20" t="s">
        <v>60</v>
      </c>
      <c r="B61" s="24">
        <v>0</v>
      </c>
      <c r="C61" s="26">
        <v>1495000</v>
      </c>
      <c r="D61" s="24">
        <v>0</v>
      </c>
      <c r="E61" s="24">
        <v>0</v>
      </c>
      <c r="F61" s="21">
        <v>299000</v>
      </c>
      <c r="G61" s="24">
        <v>0</v>
      </c>
      <c r="H61" s="21">
        <v>1196000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</row>
    <row r="62" spans="1:13" s="12" customFormat="1" ht="19.8" x14ac:dyDescent="0.4">
      <c r="A62" s="20" t="s">
        <v>61</v>
      </c>
      <c r="B62" s="24">
        <v>0</v>
      </c>
      <c r="C62" s="26">
        <v>100000</v>
      </c>
      <c r="D62" s="24">
        <v>0</v>
      </c>
      <c r="E62" s="24">
        <v>0</v>
      </c>
      <c r="F62" s="21">
        <v>25656.09</v>
      </c>
      <c r="G62" s="24">
        <v>0</v>
      </c>
      <c r="H62" s="21">
        <v>1298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</row>
    <row r="63" spans="1:13" s="13" customFormat="1" ht="19.8" x14ac:dyDescent="0.4">
      <c r="A63" s="17" t="s">
        <v>62</v>
      </c>
      <c r="B63" s="19">
        <f>SUM(B65)</f>
        <v>0</v>
      </c>
      <c r="C63" s="40">
        <f>SUM(C64)+C65+C66+C67</f>
        <v>7054641.8899999997</v>
      </c>
      <c r="D63" s="19">
        <f t="shared" ref="D63:E63" si="13">SUM(D64)+D65+D66+D67</f>
        <v>0</v>
      </c>
      <c r="E63" s="19">
        <f t="shared" si="13"/>
        <v>0</v>
      </c>
      <c r="F63" s="19">
        <f t="shared" ref="F63:G63" si="14">SUM(F64)+F65+F66+F67</f>
        <v>0</v>
      </c>
      <c r="G63" s="19">
        <f t="shared" si="14"/>
        <v>0</v>
      </c>
      <c r="H63" s="19">
        <f t="shared" ref="H63:I63" si="15">SUM(H64)+H65+H66+H67</f>
        <v>0</v>
      </c>
      <c r="I63" s="19">
        <f t="shared" si="15"/>
        <v>0</v>
      </c>
      <c r="J63" s="19">
        <f t="shared" ref="J63:K63" si="16">SUM(J64)+J65+J66+J67</f>
        <v>0</v>
      </c>
      <c r="K63" s="27">
        <f t="shared" si="16"/>
        <v>2117526.46</v>
      </c>
      <c r="L63" s="27">
        <f t="shared" ref="L63:M63" si="17">SUM(L64)+L65+L66+L67</f>
        <v>0</v>
      </c>
      <c r="M63" s="27">
        <f t="shared" si="17"/>
        <v>0</v>
      </c>
    </row>
    <row r="64" spans="1:13" s="12" customFormat="1" ht="19.8" x14ac:dyDescent="0.4">
      <c r="A64" s="20" t="s">
        <v>63</v>
      </c>
      <c r="B64" s="24">
        <v>0</v>
      </c>
      <c r="C64" s="26">
        <v>7054641.8899999997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1">
        <v>2117526.46</v>
      </c>
      <c r="L64" s="24">
        <v>0</v>
      </c>
      <c r="M64" s="24">
        <v>0</v>
      </c>
    </row>
    <row r="65" spans="1:13" s="12" customFormat="1" ht="19.8" x14ac:dyDescent="0.4">
      <c r="A65" s="20" t="s">
        <v>64</v>
      </c>
      <c r="B65" s="24">
        <v>0</v>
      </c>
      <c r="C65" s="26">
        <v>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</row>
    <row r="66" spans="1:13" s="12" customFormat="1" ht="19.8" x14ac:dyDescent="0.4">
      <c r="A66" s="20" t="s">
        <v>65</v>
      </c>
      <c r="B66" s="24">
        <v>0</v>
      </c>
      <c r="C66" s="22">
        <v>0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</row>
    <row r="67" spans="1:13" s="12" customFormat="1" ht="19.8" x14ac:dyDescent="0.4">
      <c r="A67" s="20" t="s">
        <v>66</v>
      </c>
      <c r="B67" s="24">
        <v>0</v>
      </c>
      <c r="C67" s="22">
        <v>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</row>
    <row r="68" spans="1:13" s="13" customFormat="1" ht="19.8" x14ac:dyDescent="0.4">
      <c r="A68" s="17" t="s">
        <v>67</v>
      </c>
      <c r="B68" s="24">
        <v>0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</row>
    <row r="69" spans="1:13" s="12" customFormat="1" ht="19.8" x14ac:dyDescent="0.4">
      <c r="A69" s="20" t="s">
        <v>68</v>
      </c>
      <c r="B69" s="24">
        <v>0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</row>
    <row r="70" spans="1:13" s="12" customFormat="1" ht="19.8" x14ac:dyDescent="0.4">
      <c r="A70" s="20" t="s">
        <v>69</v>
      </c>
      <c r="B70" s="24">
        <v>0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</row>
    <row r="71" spans="1:13" s="13" customFormat="1" ht="19.8" x14ac:dyDescent="0.4">
      <c r="A71" s="17" t="s">
        <v>70</v>
      </c>
      <c r="B71" s="24">
        <v>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</row>
    <row r="72" spans="1:13" s="12" customFormat="1" ht="19.8" x14ac:dyDescent="0.4">
      <c r="A72" s="20" t="s">
        <v>71</v>
      </c>
      <c r="B72" s="24">
        <v>0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</row>
    <row r="73" spans="1:13" s="12" customFormat="1" ht="19.8" x14ac:dyDescent="0.4">
      <c r="A73" s="20" t="s">
        <v>72</v>
      </c>
      <c r="B73" s="24">
        <v>0</v>
      </c>
      <c r="C73" s="24">
        <v>0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</row>
    <row r="74" spans="1:13" s="12" customFormat="1" ht="19.8" x14ac:dyDescent="0.4">
      <c r="A74" s="20" t="s">
        <v>73</v>
      </c>
      <c r="B74" s="24">
        <v>0</v>
      </c>
      <c r="C74" s="24">
        <v>0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</row>
    <row r="75" spans="1:13" s="12" customFormat="1" ht="19.8" x14ac:dyDescent="0.4">
      <c r="A75" s="15" t="s">
        <v>74</v>
      </c>
      <c r="B75" s="28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</row>
    <row r="76" spans="1:13" s="12" customFormat="1" ht="19.8" x14ac:dyDescent="0.4">
      <c r="A76" s="17" t="s">
        <v>75</v>
      </c>
      <c r="B76" s="19">
        <v>0</v>
      </c>
      <c r="C76" s="24">
        <v>0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</row>
    <row r="77" spans="1:13" s="12" customFormat="1" ht="19.8" x14ac:dyDescent="0.4">
      <c r="A77" s="20" t="s">
        <v>76</v>
      </c>
      <c r="B77" s="24">
        <v>0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</row>
    <row r="78" spans="1:13" s="12" customFormat="1" ht="19.8" x14ac:dyDescent="0.4">
      <c r="A78" s="20" t="s">
        <v>77</v>
      </c>
      <c r="B78" s="24">
        <v>0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</row>
    <row r="79" spans="1:13" s="12" customFormat="1" ht="19.8" x14ac:dyDescent="0.4">
      <c r="A79" s="17" t="s">
        <v>78</v>
      </c>
      <c r="B79" s="19">
        <v>0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</row>
    <row r="80" spans="1:13" s="12" customFormat="1" ht="19.8" x14ac:dyDescent="0.4">
      <c r="A80" s="20" t="s">
        <v>79</v>
      </c>
      <c r="B80" s="24">
        <v>0</v>
      </c>
      <c r="C80" s="24">
        <v>0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</row>
    <row r="81" spans="1:13" s="12" customFormat="1" ht="19.8" x14ac:dyDescent="0.4">
      <c r="A81" s="20" t="s">
        <v>80</v>
      </c>
      <c r="B81" s="24">
        <v>0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</row>
    <row r="82" spans="1:13" s="12" customFormat="1" ht="19.8" x14ac:dyDescent="0.4">
      <c r="A82" s="17" t="s">
        <v>81</v>
      </c>
      <c r="B82" s="19">
        <v>0</v>
      </c>
      <c r="C82" s="24">
        <v>0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</row>
    <row r="83" spans="1:13" s="12" customFormat="1" ht="19.8" x14ac:dyDescent="0.4">
      <c r="A83" s="20" t="s">
        <v>82</v>
      </c>
      <c r="B83" s="24">
        <v>0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</row>
    <row r="84" spans="1:13" ht="19.8" x14ac:dyDescent="0.4">
      <c r="A84" s="30" t="s">
        <v>83</v>
      </c>
      <c r="B84" s="31">
        <f>+B11+B17+B27+B53+B63</f>
        <v>1438381563</v>
      </c>
      <c r="C84" s="31">
        <f>SUM(C11+C17+C27+C37+C46+C53+C63)</f>
        <v>3823020.0000000289</v>
      </c>
      <c r="D84" s="31">
        <f t="shared" ref="D84" si="18">+D11+D17+D27+D53</f>
        <v>97166802.299999997</v>
      </c>
      <c r="E84" s="31">
        <f t="shared" ref="E84:J84" si="19">+E11+E17+E27+E53</f>
        <v>94019720.179999992</v>
      </c>
      <c r="F84" s="31">
        <f t="shared" si="19"/>
        <v>105615425.30000001</v>
      </c>
      <c r="G84" s="31">
        <f t="shared" si="19"/>
        <v>108313514.65000001</v>
      </c>
      <c r="H84" s="31">
        <f t="shared" si="19"/>
        <v>106157412.98</v>
      </c>
      <c r="I84" s="31">
        <f t="shared" si="19"/>
        <v>93834289.370000005</v>
      </c>
      <c r="J84" s="31">
        <f t="shared" si="19"/>
        <v>97540611.280000001</v>
      </c>
      <c r="K84" s="31">
        <f>+K11+K17+K27+K53+K63</f>
        <v>102237966.35000001</v>
      </c>
      <c r="L84" s="31">
        <f>+L11+L17+L27+L53+L63</f>
        <v>91014137.480000019</v>
      </c>
      <c r="M84" s="31">
        <f>+M11+M17+M27+M53+M63</f>
        <v>104257980.36</v>
      </c>
    </row>
    <row r="85" spans="1:13" ht="45.75" customHeight="1" thickBot="1" x14ac:dyDescent="0.45">
      <c r="A85" s="32" t="s">
        <v>104</v>
      </c>
      <c r="B85" s="9"/>
      <c r="C85" s="10"/>
      <c r="D85" s="24"/>
      <c r="E85" s="9"/>
      <c r="F85" s="9"/>
      <c r="G85" s="9"/>
      <c r="H85" s="9"/>
      <c r="I85" s="9"/>
      <c r="J85" s="9"/>
    </row>
    <row r="86" spans="1:13" ht="39.6" x14ac:dyDescent="0.4">
      <c r="A86" s="41" t="s">
        <v>97</v>
      </c>
      <c r="D86" s="5"/>
    </row>
    <row r="87" spans="1:13" ht="39.6" x14ac:dyDescent="0.4">
      <c r="A87" s="33" t="s">
        <v>98</v>
      </c>
      <c r="D87" s="1"/>
    </row>
    <row r="88" spans="1:13" x14ac:dyDescent="0.3">
      <c r="A88" s="49" t="s">
        <v>99</v>
      </c>
      <c r="D88" s="1"/>
    </row>
    <row r="89" spans="1:13" ht="43.5" customHeight="1" thickBot="1" x14ac:dyDescent="0.35">
      <c r="A89" s="50"/>
    </row>
    <row r="90" spans="1:13" ht="3" hidden="1" customHeight="1" x14ac:dyDescent="0.4">
      <c r="A90" s="34"/>
      <c r="D90" s="1"/>
    </row>
    <row r="91" spans="1:13" ht="47.25" hidden="1" customHeight="1" x14ac:dyDescent="0.4">
      <c r="A91" s="34"/>
      <c r="D91" s="1"/>
    </row>
    <row r="92" spans="1:13" ht="19.8" x14ac:dyDescent="0.4">
      <c r="A92" s="35" t="s">
        <v>84</v>
      </c>
      <c r="D92" s="1"/>
    </row>
    <row r="93" spans="1:13" ht="19.8" x14ac:dyDescent="0.4">
      <c r="A93" s="32" t="s">
        <v>85</v>
      </c>
      <c r="D93" s="1"/>
    </row>
    <row r="94" spans="1:13" ht="19.5" customHeight="1" x14ac:dyDescent="0.4">
      <c r="A94" s="9" t="s">
        <v>86</v>
      </c>
      <c r="C94" s="2"/>
      <c r="D94" s="1"/>
    </row>
    <row r="95" spans="1:13" ht="19.8" x14ac:dyDescent="0.4">
      <c r="A95" s="9" t="s">
        <v>87</v>
      </c>
      <c r="D95" s="4"/>
    </row>
    <row r="96" spans="1:13" ht="16.5" customHeight="1" x14ac:dyDescent="0.4">
      <c r="A96" s="9" t="s">
        <v>88</v>
      </c>
    </row>
    <row r="97" spans="1:13" ht="19.8" x14ac:dyDescent="0.4">
      <c r="A97" s="9" t="s">
        <v>89</v>
      </c>
    </row>
    <row r="98" spans="1:13" ht="19.8" x14ac:dyDescent="0.4">
      <c r="A98" s="9" t="s">
        <v>90</v>
      </c>
    </row>
    <row r="99" spans="1:13" ht="19.8" x14ac:dyDescent="0.4">
      <c r="A99" s="9"/>
    </row>
    <row r="100" spans="1:13" ht="19.8" x14ac:dyDescent="0.4">
      <c r="A100" s="9"/>
    </row>
    <row r="101" spans="1:13" ht="19.8" x14ac:dyDescent="0.4">
      <c r="A101" s="9"/>
    </row>
    <row r="102" spans="1:13" ht="19.8" x14ac:dyDescent="0.4">
      <c r="A102" s="9"/>
    </row>
    <row r="103" spans="1:13" s="3" customFormat="1" ht="22.2" x14ac:dyDescent="0.45">
      <c r="A103" s="6"/>
      <c r="B103" s="6"/>
      <c r="C103" s="7"/>
      <c r="D103" s="6"/>
    </row>
    <row r="104" spans="1:13" s="3" customFormat="1" ht="22.2" x14ac:dyDescent="0.45">
      <c r="A104" s="6"/>
      <c r="B104" s="6"/>
      <c r="C104" s="7"/>
      <c r="D104" s="6"/>
    </row>
    <row r="105" spans="1:13" s="3" customFormat="1" ht="22.2" x14ac:dyDescent="0.45">
      <c r="A105" s="6"/>
      <c r="B105" s="6"/>
      <c r="C105" s="7"/>
      <c r="D105" s="6"/>
    </row>
    <row r="106" spans="1:13" s="3" customFormat="1" ht="22.5" customHeight="1" x14ac:dyDescent="0.3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</row>
    <row r="107" spans="1:13" s="8" customFormat="1" ht="28.8" x14ac:dyDescent="0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s="8" customFormat="1" ht="21.75" customHeight="1" x14ac:dyDescent="0.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</row>
    <row r="109" spans="1:13" s="3" customFormat="1" ht="19.8" x14ac:dyDescent="0.4">
      <c r="A109" s="11"/>
      <c r="B109" s="9"/>
      <c r="C109" s="10"/>
      <c r="D109" s="9"/>
    </row>
  </sheetData>
  <mergeCells count="13">
    <mergeCell ref="A108:M108"/>
    <mergeCell ref="A5:M5"/>
    <mergeCell ref="A4:M4"/>
    <mergeCell ref="A3:M3"/>
    <mergeCell ref="A2:M2"/>
    <mergeCell ref="A6:M6"/>
    <mergeCell ref="A88:A89"/>
    <mergeCell ref="A8:A9"/>
    <mergeCell ref="B8:B9"/>
    <mergeCell ref="C8:C9"/>
    <mergeCell ref="D8:M8"/>
    <mergeCell ref="A106:M106"/>
    <mergeCell ref="A107:M107"/>
  </mergeCells>
  <pageMargins left="0.19685039370078741" right="0.19685039370078741" top="0.59055118110236227" bottom="0.55118110236220474" header="0.15748031496062992" footer="0.15748031496062992"/>
  <pageSetup paperSize="123" scale="35" orientation="landscape" r:id="rId1"/>
  <rowBreaks count="1" manualBreakCount="1">
    <brk id="11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Carmen Olivo</cp:lastModifiedBy>
  <cp:lastPrinted>2024-11-14T17:07:39Z</cp:lastPrinted>
  <dcterms:created xsi:type="dcterms:W3CDTF">2023-02-01T13:28:26Z</dcterms:created>
  <dcterms:modified xsi:type="dcterms:W3CDTF">2024-11-14T17:08:13Z</dcterms:modified>
</cp:coreProperties>
</file>